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p1\JLBNet\BDP\TABLEAUX DU BULLETIN\Secteur réel\Tableaux Bulletin\2024\02\Français\"/>
    </mc:Choice>
  </mc:AlternateContent>
  <bookViews>
    <workbookView xWindow="0" yWindow="0" windowWidth="24000" windowHeight="9600"/>
  </bookViews>
  <sheets>
    <sheet name="A" sheetId="1" r:id="rId1"/>
  </sheets>
  <definedNames>
    <definedName name="_xlnm.Print_Area" localSheetId="0">A!$A$1:$E$308</definedName>
    <definedName name="Zone_impres_MI">A!$A$1:$F$226</definedName>
  </definedNames>
  <calcPr calcId="162913"/>
</workbook>
</file>

<file path=xl/calcChain.xml><?xml version="1.0" encoding="utf-8"?>
<calcChain xmlns="http://schemas.openxmlformats.org/spreadsheetml/2006/main">
  <c r="E155" i="1" l="1"/>
  <c r="B155" i="1"/>
  <c r="C155" i="1"/>
  <c r="D155" i="1"/>
  <c r="E217" i="1" l="1"/>
  <c r="D217" i="1"/>
  <c r="C217" i="1"/>
  <c r="B217" i="1"/>
  <c r="E216" i="1" l="1"/>
  <c r="D216" i="1"/>
  <c r="C216" i="1"/>
  <c r="B216" i="1"/>
  <c r="E215" i="1"/>
  <c r="D215" i="1"/>
  <c r="C215" i="1"/>
  <c r="B215" i="1"/>
  <c r="B170" i="1" l="1"/>
  <c r="E212" i="1" l="1"/>
  <c r="C212" i="1"/>
  <c r="D212" i="1"/>
  <c r="B212" i="1"/>
  <c r="E154" i="1" l="1"/>
  <c r="C154" i="1"/>
  <c r="D154" i="1"/>
  <c r="B154" i="1"/>
  <c r="E211" i="1" l="1"/>
  <c r="D211" i="1"/>
  <c r="C211" i="1"/>
  <c r="B211" i="1"/>
  <c r="E210" i="1" l="1"/>
  <c r="D210" i="1"/>
  <c r="C210" i="1"/>
  <c r="B210" i="1"/>
  <c r="E209" i="1" l="1"/>
  <c r="D209" i="1"/>
  <c r="C209" i="1"/>
  <c r="B209" i="1"/>
  <c r="C153" i="1" l="1"/>
  <c r="D153" i="1"/>
  <c r="B153" i="1"/>
  <c r="E206" i="1"/>
  <c r="D206" i="1"/>
  <c r="C206" i="1"/>
  <c r="B206" i="1"/>
  <c r="E205" i="1" l="1"/>
  <c r="D205" i="1"/>
  <c r="C205" i="1"/>
  <c r="B205" i="1"/>
  <c r="E204" i="1" l="1"/>
  <c r="D204" i="1"/>
  <c r="C204" i="1"/>
  <c r="B204" i="1"/>
  <c r="B203" i="1"/>
  <c r="E203" i="1" l="1"/>
  <c r="E153" i="1" s="1"/>
  <c r="C203" i="1"/>
  <c r="D203" i="1"/>
  <c r="B200" i="1"/>
  <c r="E135" i="1" l="1"/>
  <c r="C135" i="1"/>
  <c r="B135" i="1"/>
  <c r="C170" i="1"/>
  <c r="E171" i="1"/>
  <c r="E170" i="1"/>
  <c r="E200" i="1" l="1"/>
  <c r="C200" i="1"/>
  <c r="D256" i="1" l="1"/>
  <c r="D200" i="1" s="1"/>
  <c r="E172" i="1" l="1"/>
  <c r="C172" i="1"/>
  <c r="B172" i="1"/>
  <c r="D255" i="1" l="1"/>
  <c r="D254" i="1" l="1"/>
  <c r="D253" i="1"/>
  <c r="D252" i="1"/>
  <c r="D171" i="1" s="1"/>
  <c r="C171" i="1"/>
  <c r="B171" i="1"/>
  <c r="B164" i="1"/>
  <c r="D248" i="1"/>
  <c r="E167" i="1"/>
  <c r="C167" i="1"/>
  <c r="D167" i="1"/>
  <c r="B167" i="1"/>
  <c r="E164" i="1"/>
  <c r="C166" i="1"/>
  <c r="D166" i="1"/>
  <c r="E166" i="1"/>
  <c r="B166" i="1"/>
  <c r="E165" i="1"/>
  <c r="C165" i="1"/>
  <c r="D165" i="1"/>
  <c r="B165" i="1"/>
  <c r="D164" i="1"/>
  <c r="C164" i="1"/>
  <c r="E160" i="1"/>
  <c r="D160" i="1"/>
  <c r="C160" i="1"/>
  <c r="B160" i="1"/>
  <c r="E159" i="1"/>
  <c r="D159" i="1"/>
  <c r="C159" i="1"/>
  <c r="B159" i="1"/>
  <c r="E158" i="1"/>
  <c r="D158" i="1"/>
  <c r="C158" i="1"/>
  <c r="B158" i="1"/>
  <c r="E157" i="1"/>
  <c r="C157" i="1"/>
  <c r="D157" i="1"/>
  <c r="B157" i="1"/>
  <c r="C133" i="1"/>
  <c r="E45" i="1"/>
  <c r="E46" i="1"/>
  <c r="E47" i="1"/>
  <c r="E48" i="1"/>
  <c r="E49" i="1"/>
  <c r="E50" i="1"/>
  <c r="E51" i="1"/>
  <c r="E52" i="1"/>
  <c r="E53" i="1"/>
  <c r="E54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55" i="1"/>
  <c r="E44" i="1"/>
  <c r="E35" i="1"/>
  <c r="E134" i="1"/>
  <c r="C134" i="1"/>
  <c r="D134" i="1"/>
  <c r="B134" i="1"/>
  <c r="E133" i="1"/>
  <c r="E132" i="1"/>
  <c r="C132" i="1"/>
  <c r="D132" i="1"/>
  <c r="B132" i="1"/>
  <c r="B32" i="1"/>
  <c r="C32" i="1"/>
  <c r="D32" i="1"/>
  <c r="E34" i="1"/>
  <c r="C38" i="1"/>
  <c r="D38" i="1"/>
  <c r="C54" i="1"/>
  <c r="D54" i="1"/>
  <c r="C55" i="1"/>
  <c r="D55" i="1"/>
  <c r="C56" i="1"/>
  <c r="D56" i="1"/>
  <c r="C59" i="1"/>
  <c r="D59" i="1"/>
  <c r="C73" i="1"/>
  <c r="D73" i="1"/>
  <c r="C74" i="1"/>
  <c r="D74" i="1"/>
  <c r="C75" i="1"/>
  <c r="D75" i="1"/>
  <c r="C91" i="1"/>
  <c r="D91" i="1"/>
  <c r="E91" i="1"/>
  <c r="C92" i="1"/>
  <c r="D92" i="1"/>
  <c r="E92" i="1"/>
  <c r="C93" i="1"/>
  <c r="D93" i="1"/>
  <c r="E93" i="1"/>
  <c r="C94" i="1"/>
  <c r="D94" i="1"/>
  <c r="E94" i="1"/>
  <c r="B112" i="1"/>
  <c r="C112" i="1"/>
  <c r="D112" i="1"/>
  <c r="E112" i="1"/>
  <c r="B113" i="1"/>
  <c r="C113" i="1"/>
  <c r="D113" i="1"/>
  <c r="E113" i="1"/>
  <c r="B114" i="1"/>
  <c r="C114" i="1"/>
  <c r="D114" i="1"/>
  <c r="E114" i="1"/>
  <c r="E115" i="1"/>
  <c r="B131" i="1"/>
  <c r="C131" i="1"/>
  <c r="D131" i="1"/>
  <c r="E131" i="1"/>
  <c r="B31" i="1"/>
  <c r="B33" i="1"/>
  <c r="E42" i="1"/>
  <c r="E57" i="1"/>
  <c r="E58" i="1"/>
  <c r="D172" i="1" l="1"/>
  <c r="D96" i="1"/>
  <c r="D36" i="1"/>
  <c r="D35" i="1"/>
  <c r="C96" i="1"/>
  <c r="E38" i="1"/>
  <c r="E96" i="1"/>
  <c r="C34" i="1"/>
  <c r="D31" i="1"/>
  <c r="E36" i="1"/>
  <c r="C36" i="1"/>
  <c r="C35" i="1"/>
  <c r="C33" i="1"/>
  <c r="E39" i="1"/>
  <c r="D34" i="1"/>
  <c r="D33" i="1"/>
  <c r="E56" i="1"/>
  <c r="E95" i="1"/>
  <c r="E32" i="1"/>
  <c r="C31" i="1"/>
  <c r="E37" i="1"/>
  <c r="D135" i="1"/>
  <c r="D170" i="1"/>
  <c r="E41" i="1"/>
  <c r="E43" i="1"/>
  <c r="E40" i="1"/>
  <c r="E73" i="1"/>
  <c r="C95" i="1"/>
  <c r="D95" i="1"/>
  <c r="E74" i="1"/>
  <c r="E75" i="1"/>
  <c r="E31" i="1" l="1"/>
  <c r="E33" i="1"/>
</calcChain>
</file>

<file path=xl/comments1.xml><?xml version="1.0" encoding="utf-8"?>
<comments xmlns="http://schemas.openxmlformats.org/spreadsheetml/2006/main">
  <authors>
    <author>NKLE</author>
  </authors>
  <commentList>
    <comment ref="B32" authorId="0" shapeId="0">
      <text>
        <r>
          <rPr>
            <b/>
            <sz val="9"/>
            <color indexed="81"/>
            <rFont val="Tahoma"/>
            <family val="2"/>
          </rPr>
          <t>NKLE:</t>
        </r>
        <r>
          <rPr>
            <sz val="9"/>
            <color indexed="81"/>
            <rFont val="Tahoma"/>
            <family val="2"/>
          </rPr>
          <t xml:space="preserve">
Sur base du tableau final OTB</t>
        </r>
      </text>
    </comment>
  </commentList>
</comments>
</file>

<file path=xl/sharedStrings.xml><?xml version="1.0" encoding="utf-8"?>
<sst xmlns="http://schemas.openxmlformats.org/spreadsheetml/2006/main" count="170" uniqueCount="62">
  <si>
    <t xml:space="preserve"> </t>
  </si>
  <si>
    <t xml:space="preserve">  Production</t>
  </si>
  <si>
    <t>(en T)</t>
  </si>
  <si>
    <t xml:space="preserve">  (en T)</t>
  </si>
  <si>
    <t>1995</t>
  </si>
  <si>
    <t>1996</t>
  </si>
  <si>
    <t>1997</t>
  </si>
  <si>
    <t>1998</t>
  </si>
  <si>
    <t>1999</t>
  </si>
  <si>
    <t xml:space="preserve">  1er     Trim.</t>
  </si>
  <si>
    <t xml:space="preserve">  2ème Trim.</t>
  </si>
  <si>
    <t xml:space="preserve">  3ème Trim.</t>
  </si>
  <si>
    <t xml:space="preserve">  4ème Trim.</t>
  </si>
  <si>
    <t xml:space="preserve">  Avril</t>
  </si>
  <si>
    <t xml:space="preserve">  Mai</t>
  </si>
  <si>
    <t xml:space="preserve">  Juin</t>
  </si>
  <si>
    <t xml:space="preserve">  Juillet</t>
  </si>
  <si>
    <t xml:space="preserve">  Août</t>
  </si>
  <si>
    <t xml:space="preserve">  Septembre </t>
  </si>
  <si>
    <t xml:space="preserve">  Octobre  </t>
  </si>
  <si>
    <t xml:space="preserve">  Décembre  </t>
  </si>
  <si>
    <t xml:space="preserve">  Janvier</t>
  </si>
  <si>
    <t xml:space="preserve">  Février</t>
  </si>
  <si>
    <t xml:space="preserve">  Mars</t>
  </si>
  <si>
    <t>Période</t>
  </si>
  <si>
    <t>V(MBIF)</t>
  </si>
  <si>
    <t xml:space="preserve"> V   e   n   t   e   s</t>
  </si>
  <si>
    <t xml:space="preserve">    </t>
  </si>
  <si>
    <t xml:space="preserve">                                           PRODUCTION ET VENTES DE THE SEC </t>
  </si>
  <si>
    <t xml:space="preserve">  Novembre</t>
  </si>
  <si>
    <t>I.4</t>
  </si>
  <si>
    <t xml:space="preserve">  Février </t>
  </si>
  <si>
    <t>Source  : O.T.B.</t>
  </si>
  <si>
    <t xml:space="preserve">  1er Trim.</t>
  </si>
  <si>
    <t xml:space="preserve">     Avril</t>
  </si>
  <si>
    <t xml:space="preserve">      Mai</t>
  </si>
  <si>
    <t xml:space="preserve">      Juin</t>
  </si>
  <si>
    <t xml:space="preserve">      Juillet</t>
  </si>
  <si>
    <t xml:space="preserve">      Août</t>
  </si>
  <si>
    <t xml:space="preserve">      Septembre</t>
  </si>
  <si>
    <t xml:space="preserve">      Octobre</t>
  </si>
  <si>
    <t xml:space="preserve">      Novembre</t>
  </si>
  <si>
    <t xml:space="preserve">      Décembre</t>
  </si>
  <si>
    <t>Septembre</t>
  </si>
  <si>
    <t>Octobre</t>
  </si>
  <si>
    <t>Novembre</t>
  </si>
  <si>
    <t>Décembre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</si>
  <si>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</si>
  <si>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</si>
  <si>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</si>
  <si>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</si>
  <si>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</si>
  <si>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</si>
  <si>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</si>
  <si>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</si>
  <si>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r>
      <rPr>
        <vertAlign val="superscript"/>
        <sz val="12"/>
        <rFont val="Sylfaen"/>
        <family val="1"/>
      </rPr>
      <t>(1)</t>
    </r>
    <r>
      <rPr>
        <sz val="12"/>
        <rFont val="Sylfaen"/>
        <family val="1"/>
      </rPr>
      <t>(PM en BIF/kg)</t>
    </r>
  </si>
  <si>
    <r>
      <rPr>
        <vertAlign val="superscript"/>
        <sz val="12"/>
        <rFont val="Sylfaen"/>
        <family val="1"/>
      </rPr>
      <t xml:space="preserve">(1) </t>
    </r>
    <r>
      <rPr>
        <sz val="12"/>
        <rFont val="Sylfaen"/>
        <family val="1"/>
      </rPr>
      <t>PM : Prix moyen de vente</t>
    </r>
  </si>
  <si>
    <r>
      <t xml:space="preserve">          1</t>
    </r>
    <r>
      <rPr>
        <vertAlign val="superscript"/>
        <sz val="12"/>
        <rFont val="Sylfaen"/>
        <family val="1"/>
      </rPr>
      <t>er</t>
    </r>
    <r>
      <rPr>
        <sz val="12"/>
        <rFont val="Sylfaen"/>
        <family val="1"/>
      </rPr>
      <t xml:space="preserve"> Trim</t>
    </r>
  </si>
  <si>
    <r>
      <t xml:space="preserve">          2</t>
    </r>
    <r>
      <rPr>
        <vertAlign val="superscript"/>
        <sz val="12"/>
        <rFont val="Sylfaen"/>
        <family val="1"/>
      </rPr>
      <t>ème</t>
    </r>
    <r>
      <rPr>
        <sz val="12"/>
        <rFont val="Sylfaen"/>
        <family val="1"/>
      </rPr>
      <t xml:space="preserve"> Trim</t>
    </r>
  </si>
  <si>
    <r>
      <t xml:space="preserve">          3</t>
    </r>
    <r>
      <rPr>
        <vertAlign val="superscript"/>
        <sz val="12"/>
        <rFont val="Sylfaen"/>
        <family val="1"/>
      </rPr>
      <t>ème</t>
    </r>
    <r>
      <rPr>
        <sz val="12"/>
        <rFont val="Sylfaen"/>
        <family val="1"/>
      </rPr>
      <t xml:space="preserve"> Trim</t>
    </r>
  </si>
  <si>
    <r>
      <t xml:space="preserve">          4</t>
    </r>
    <r>
      <rPr>
        <vertAlign val="superscript"/>
        <sz val="12"/>
        <rFont val="Sylfaen"/>
        <family val="1"/>
      </rPr>
      <t>ème</t>
    </r>
    <r>
      <rPr>
        <sz val="12"/>
        <rFont val="Sylfaen"/>
        <family val="1"/>
      </rPr>
      <t xml:space="preserve"> Trim</t>
    </r>
  </si>
  <si>
    <t xml:space="preserve">          3ème Trim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</si>
</sst>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-* #,##0.00\ _F_-;\-* #,##0.00\ _F_-;_-* &quot;-&quot;??\ _F_-;_-@_-"/>
    <numFmt numFmtId="165" formatCode="0.0_)"/>
    <numFmt numFmtId="166" formatCode="General_)"/>
    <numFmt numFmtId="167" formatCode="_-* #,##0.0\ _F_-;\-* #,##0.0\ _F_-;_-* &quot;-&quot;??\ _F_-;_-@_-"/>
    <numFmt numFmtId="168" formatCode="_-* #,##0\ _F_-;\-* #,##0\ _F_-;_-* &quot;-&quot;??\ _F_-;_-@_-"/>
    <numFmt numFmtId="169" formatCode="_-* #,##0.000\ _F_-;\-* #,##0.000\ _F_-;_-* &quot;-&quot;??\ _F_-;_-@_-"/>
    <numFmt numFmtId="170" formatCode="_-* #,##0.0000\ _F_-;\-* #,##0.0000\ _F_-;_-* &quot;-&quot;??\ _F_-;_-@_-"/>
    <numFmt numFmtId="171" formatCode="_-* #,##0.000000\ _F_-;\-* #,##0.000000\ _F_-;_-* &quot;-&quot;??\ _F_-;_-@_-"/>
    <numFmt numFmtId="172" formatCode="0.000"/>
  </numFmts>
  <fonts count="8" x14ac:knownFonts="1">
    <font>
      <sz val="12"/>
      <name val="Helv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name val="Sylfaen"/>
      <family val="1"/>
    </font>
    <font>
      <b/>
      <sz val="12"/>
      <name val="Sylfaen"/>
      <family val="1"/>
    </font>
    <font>
      <vertAlign val="superscript"/>
      <sz val="12"/>
      <name val="Sylfaen"/>
      <family val="1"/>
    </font>
    <font>
      <sz val="12"/>
      <color indexed="10"/>
      <name val="Sylfae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166" fontId="0" fillId="0" borderId="0"/>
    <xf numFmtId="164" fontId="1" fillId="0" borderId="0" applyFont="0" applyFill="0" applyBorder="0" applyAlignment="0" applyProtection="0"/>
  </cellStyleXfs>
  <cellXfs count="92">
    <xf numFmtId="166" fontId="0" fillId="0" borderId="0" xfId="0"/>
    <xf numFmtId="166" fontId="4" fillId="0" borderId="1" xfId="0" applyFont="1" applyBorder="1" applyAlignment="1">
      <alignment horizontal="fill"/>
    </xf>
    <xf numFmtId="166" fontId="4" fillId="0" borderId="2" xfId="0" applyFont="1" applyBorder="1" applyAlignment="1">
      <alignment horizontal="fill"/>
    </xf>
    <xf numFmtId="166" fontId="4" fillId="0" borderId="3" xfId="0" applyFont="1" applyBorder="1" applyAlignment="1">
      <alignment horizontal="fill"/>
    </xf>
    <xf numFmtId="166" fontId="4" fillId="0" borderId="0" xfId="0" applyFont="1"/>
    <xf numFmtId="166" fontId="4" fillId="0" borderId="4" xfId="0" applyFont="1" applyBorder="1" applyAlignment="1">
      <alignment horizontal="left"/>
    </xf>
    <xf numFmtId="166" fontId="4" fillId="0" borderId="0" xfId="0" applyFont="1" applyBorder="1"/>
    <xf numFmtId="166" fontId="5" fillId="0" borderId="5" xfId="0" applyFont="1" applyBorder="1" applyAlignment="1">
      <alignment horizontal="right"/>
    </xf>
    <xf numFmtId="166" fontId="5" fillId="0" borderId="4" xfId="0" applyFont="1" applyBorder="1" applyAlignment="1">
      <alignment horizontal="left"/>
    </xf>
    <xf numFmtId="166" fontId="4" fillId="0" borderId="0" xfId="0" applyFont="1" applyBorder="1" applyAlignment="1">
      <alignment horizontal="center"/>
    </xf>
    <xf numFmtId="166" fontId="4" fillId="0" borderId="0" xfId="0" applyFont="1" applyBorder="1" applyAlignment="1">
      <alignment horizontal="left"/>
    </xf>
    <xf numFmtId="166" fontId="4" fillId="0" borderId="5" xfId="0" applyFont="1" applyBorder="1" applyAlignment="1">
      <alignment horizontal="left"/>
    </xf>
    <xf numFmtId="166" fontId="4" fillId="0" borderId="4" xfId="0" applyFont="1" applyBorder="1" applyAlignment="1">
      <alignment horizontal="center"/>
    </xf>
    <xf numFmtId="166" fontId="4" fillId="0" borderId="5" xfId="0" applyFont="1" applyBorder="1" applyAlignment="1">
      <alignment horizontal="center"/>
    </xf>
    <xf numFmtId="166" fontId="4" fillId="0" borderId="6" xfId="0" applyFont="1" applyBorder="1" applyAlignment="1">
      <alignment horizontal="fill"/>
    </xf>
    <xf numFmtId="166" fontId="4" fillId="0" borderId="7" xfId="0" applyFont="1" applyBorder="1" applyAlignment="1">
      <alignment horizontal="fill"/>
    </xf>
    <xf numFmtId="166" fontId="4" fillId="0" borderId="8" xfId="0" applyFont="1" applyBorder="1" applyAlignment="1">
      <alignment horizontal="fill"/>
    </xf>
    <xf numFmtId="166" fontId="4" fillId="0" borderId="9" xfId="0" applyFont="1" applyBorder="1"/>
    <xf numFmtId="166" fontId="4" fillId="0" borderId="1" xfId="0" applyFont="1" applyBorder="1"/>
    <xf numFmtId="166" fontId="4" fillId="0" borderId="2" xfId="0" applyFont="1" applyBorder="1"/>
    <xf numFmtId="166" fontId="4" fillId="0" borderId="3" xfId="0" applyFont="1" applyBorder="1"/>
    <xf numFmtId="166" fontId="4" fillId="0" borderId="10" xfId="0" applyFont="1" applyBorder="1"/>
    <xf numFmtId="166" fontId="4" fillId="0" borderId="10" xfId="0" applyFont="1" applyBorder="1" applyAlignment="1">
      <alignment horizontal="center"/>
    </xf>
    <xf numFmtId="166" fontId="4" fillId="0" borderId="4" xfId="0" applyFont="1" applyBorder="1" applyAlignment="1">
      <alignment horizontal="right"/>
    </xf>
    <xf numFmtId="166" fontId="4" fillId="0" borderId="0" xfId="0" applyFont="1" applyAlignment="1">
      <alignment horizontal="left"/>
    </xf>
    <xf numFmtId="166" fontId="4" fillId="0" borderId="0" xfId="0" applyFont="1" applyBorder="1" applyAlignment="1">
      <alignment horizontal="fill"/>
    </xf>
    <xf numFmtId="166" fontId="4" fillId="0" borderId="5" xfId="0" applyFont="1" applyBorder="1" applyAlignment="1">
      <alignment horizontal="fill"/>
    </xf>
    <xf numFmtId="166" fontId="4" fillId="0" borderId="11" xfId="0" applyFont="1" applyBorder="1"/>
    <xf numFmtId="166" fontId="4" fillId="0" borderId="6" xfId="0" applyFont="1" applyBorder="1"/>
    <xf numFmtId="166" fontId="4" fillId="0" borderId="0" xfId="0" applyFont="1" applyAlignment="1">
      <alignment horizontal="right"/>
    </xf>
    <xf numFmtId="166" fontId="4" fillId="0" borderId="4" xfId="0" applyFont="1" applyBorder="1"/>
    <xf numFmtId="166" fontId="4" fillId="0" borderId="5" xfId="0" applyFont="1" applyBorder="1"/>
    <xf numFmtId="168" fontId="4" fillId="0" borderId="5" xfId="1" applyNumberFormat="1" applyFont="1" applyBorder="1"/>
    <xf numFmtId="168" fontId="4" fillId="0" borderId="0" xfId="1" applyNumberFormat="1" applyFont="1"/>
    <xf numFmtId="168" fontId="4" fillId="0" borderId="10" xfId="1" applyNumberFormat="1" applyFont="1" applyBorder="1" applyProtection="1"/>
    <xf numFmtId="168" fontId="4" fillId="0" borderId="5" xfId="1" applyNumberFormat="1" applyFont="1" applyBorder="1" applyProtection="1"/>
    <xf numFmtId="168" fontId="4" fillId="0" borderId="10" xfId="1" applyNumberFormat="1" applyFont="1" applyBorder="1"/>
    <xf numFmtId="37" fontId="4" fillId="0" borderId="0" xfId="0" applyNumberFormat="1" applyFont="1" applyProtection="1"/>
    <xf numFmtId="164" fontId="4" fillId="0" borderId="0" xfId="1" applyFont="1" applyProtection="1"/>
    <xf numFmtId="164" fontId="4" fillId="0" borderId="0" xfId="1" applyNumberFormat="1" applyFont="1" applyProtection="1"/>
    <xf numFmtId="168" fontId="4" fillId="0" borderId="0" xfId="1" applyNumberFormat="1" applyFont="1" applyProtection="1"/>
    <xf numFmtId="168" fontId="4" fillId="0" borderId="0" xfId="0" applyNumberFormat="1" applyFont="1"/>
    <xf numFmtId="168" fontId="4" fillId="0" borderId="10" xfId="1" applyNumberFormat="1" applyFont="1" applyBorder="1" applyAlignment="1">
      <alignment horizontal="center"/>
    </xf>
    <xf numFmtId="168" fontId="4" fillId="0" borderId="5" xfId="1" applyNumberFormat="1" applyFont="1" applyBorder="1" applyAlignment="1">
      <alignment horizontal="center"/>
    </xf>
    <xf numFmtId="168" fontId="4" fillId="0" borderId="9" xfId="1" applyNumberFormat="1" applyFont="1" applyBorder="1" applyProtection="1"/>
    <xf numFmtId="168" fontId="4" fillId="0" borderId="4" xfId="1" applyNumberFormat="1" applyFont="1" applyBorder="1" applyProtection="1"/>
    <xf numFmtId="168" fontId="4" fillId="0" borderId="9" xfId="1" applyNumberFormat="1" applyFont="1" applyBorder="1"/>
    <xf numFmtId="168" fontId="4" fillId="0" borderId="4" xfId="1" applyNumberFormat="1" applyFont="1" applyBorder="1" applyAlignment="1">
      <alignment horizontal="center"/>
    </xf>
    <xf numFmtId="168" fontId="4" fillId="0" borderId="0" xfId="1" applyNumberFormat="1" applyFont="1" applyBorder="1" applyAlignment="1">
      <alignment horizontal="center"/>
    </xf>
    <xf numFmtId="168" fontId="4" fillId="0" borderId="4" xfId="1" applyNumberFormat="1" applyFont="1" applyBorder="1"/>
    <xf numFmtId="170" fontId="4" fillId="0" borderId="0" xfId="1" applyNumberFormat="1" applyFont="1"/>
    <xf numFmtId="168" fontId="4" fillId="0" borderId="10" xfId="0" applyNumberFormat="1" applyFont="1" applyBorder="1"/>
    <xf numFmtId="168" fontId="4" fillId="0" borderId="4" xfId="0" applyNumberFormat="1" applyFont="1" applyBorder="1"/>
    <xf numFmtId="168" fontId="4" fillId="0" borderId="5" xfId="0" applyNumberFormat="1" applyFont="1" applyBorder="1"/>
    <xf numFmtId="168" fontId="4" fillId="0" borderId="0" xfId="0" applyNumberFormat="1" applyFont="1" applyBorder="1"/>
    <xf numFmtId="172" fontId="4" fillId="3" borderId="0" xfId="0" applyNumberFormat="1" applyFont="1" applyFill="1"/>
    <xf numFmtId="168" fontId="4" fillId="0" borderId="10" xfId="1" applyNumberFormat="1" applyFont="1" applyFill="1" applyBorder="1"/>
    <xf numFmtId="166" fontId="4" fillId="0" borderId="4" xfId="0" applyFont="1" applyBorder="1" applyAlignment="1">
      <alignment horizontal="left" indent="1"/>
    </xf>
    <xf numFmtId="168" fontId="4" fillId="0" borderId="0" xfId="1" applyNumberFormat="1" applyFont="1" applyBorder="1"/>
    <xf numFmtId="169" fontId="4" fillId="0" borderId="0" xfId="1" applyNumberFormat="1" applyFont="1"/>
    <xf numFmtId="170" fontId="4" fillId="0" borderId="10" xfId="1" applyNumberFormat="1" applyFont="1" applyBorder="1" applyAlignment="1">
      <alignment horizontal="center"/>
    </xf>
    <xf numFmtId="171" fontId="4" fillId="0" borderId="4" xfId="1" applyNumberFormat="1" applyFont="1" applyBorder="1" applyAlignment="1">
      <alignment horizontal="center"/>
    </xf>
    <xf numFmtId="166" fontId="4" fillId="0" borderId="10" xfId="0" applyFont="1" applyBorder="1" applyAlignment="1">
      <alignment horizontal="fill"/>
    </xf>
    <xf numFmtId="166" fontId="4" fillId="0" borderId="4" xfId="0" applyFont="1" applyBorder="1" applyAlignment="1">
      <alignment horizontal="fill"/>
    </xf>
    <xf numFmtId="168" fontId="4" fillId="0" borderId="0" xfId="1" applyNumberFormat="1" applyFont="1" applyFill="1" applyBorder="1"/>
    <xf numFmtId="167" fontId="4" fillId="0" borderId="10" xfId="1" applyNumberFormat="1" applyFont="1" applyFill="1" applyBorder="1"/>
    <xf numFmtId="168" fontId="4" fillId="0" borderId="5" xfId="1" applyNumberFormat="1" applyFont="1" applyFill="1" applyBorder="1"/>
    <xf numFmtId="168" fontId="4" fillId="0" borderId="0" xfId="1" applyNumberFormat="1" applyFont="1" applyBorder="1" applyProtection="1"/>
    <xf numFmtId="166" fontId="4" fillId="0" borderId="10" xfId="0" applyFont="1" applyBorder="1" applyAlignment="1">
      <alignment horizontal="left"/>
    </xf>
    <xf numFmtId="166" fontId="4" fillId="0" borderId="1" xfId="0" applyFont="1" applyBorder="1" applyAlignment="1">
      <alignment horizontal="left"/>
    </xf>
    <xf numFmtId="168" fontId="4" fillId="2" borderId="2" xfId="1" applyNumberFormat="1" applyFont="1" applyFill="1" applyBorder="1" applyProtection="1"/>
    <xf numFmtId="37" fontId="4" fillId="2" borderId="2" xfId="0" applyNumberFormat="1" applyFont="1" applyFill="1" applyBorder="1" applyProtection="1"/>
    <xf numFmtId="164" fontId="4" fillId="2" borderId="2" xfId="1" applyFont="1" applyFill="1" applyBorder="1" applyProtection="1"/>
    <xf numFmtId="166" fontId="5" fillId="0" borderId="4" xfId="0" applyNumberFormat="1" applyFont="1" applyBorder="1" applyAlignment="1" applyProtection="1">
      <alignment horizontal="center"/>
    </xf>
    <xf numFmtId="168" fontId="4" fillId="0" borderId="0" xfId="1" applyNumberFormat="1" applyFont="1" applyBorder="1" applyAlignment="1"/>
    <xf numFmtId="167" fontId="4" fillId="0" borderId="0" xfId="1" applyNumberFormat="1" applyFont="1" applyBorder="1" applyAlignment="1"/>
    <xf numFmtId="1" fontId="4" fillId="0" borderId="5" xfId="0" applyNumberFormat="1" applyFont="1" applyBorder="1"/>
    <xf numFmtId="166" fontId="4" fillId="0" borderId="0" xfId="0" applyFont="1" applyAlignment="1">
      <alignment horizontal="center"/>
    </xf>
    <xf numFmtId="37" fontId="4" fillId="0" borderId="0" xfId="0" applyNumberFormat="1" applyFont="1" applyAlignment="1" applyProtection="1">
      <alignment horizontal="right"/>
    </xf>
    <xf numFmtId="166" fontId="4" fillId="0" borderId="6" xfId="0" applyFont="1" applyBorder="1" applyAlignment="1"/>
    <xf numFmtId="166" fontId="4" fillId="2" borderId="7" xfId="0" applyFont="1" applyFill="1" applyBorder="1" applyAlignment="1">
      <alignment horizontal="fill"/>
    </xf>
    <xf numFmtId="166" fontId="4" fillId="2" borderId="8" xfId="0" applyFont="1" applyFill="1" applyBorder="1" applyAlignment="1">
      <alignment horizontal="fill"/>
    </xf>
    <xf numFmtId="166" fontId="4" fillId="0" borderId="0" xfId="0" applyFont="1" applyAlignment="1">
      <alignment horizontal="fill"/>
    </xf>
    <xf numFmtId="37" fontId="7" fillId="0" borderId="0" xfId="0" applyNumberFormat="1" applyFont="1" applyAlignment="1" applyProtection="1">
      <alignment horizontal="fill"/>
    </xf>
    <xf numFmtId="1" fontId="4" fillId="0" borderId="0" xfId="0" applyNumberFormat="1" applyFont="1"/>
    <xf numFmtId="165" fontId="4" fillId="0" borderId="0" xfId="0" applyNumberFormat="1" applyFont="1" applyAlignment="1" applyProtection="1">
      <alignment horizontal="right"/>
    </xf>
    <xf numFmtId="166" fontId="5" fillId="0" borderId="10" xfId="0" applyFont="1" applyBorder="1" applyAlignment="1">
      <alignment horizontal="left"/>
    </xf>
    <xf numFmtId="168" fontId="5" fillId="0" borderId="5" xfId="1" applyNumberFormat="1" applyFont="1" applyFill="1" applyBorder="1"/>
    <xf numFmtId="168" fontId="5" fillId="0" borderId="5" xfId="1" applyNumberFormat="1" applyFont="1" applyBorder="1"/>
    <xf numFmtId="168" fontId="5" fillId="0" borderId="5" xfId="1" applyNumberFormat="1" applyFont="1" applyBorder="1" applyAlignment="1">
      <alignment horizontal="center"/>
    </xf>
    <xf numFmtId="168" fontId="5" fillId="0" borderId="0" xfId="1" applyNumberFormat="1" applyFont="1" applyBorder="1" applyProtection="1"/>
    <xf numFmtId="166" fontId="5" fillId="0" borderId="0" xfId="0" applyFont="1"/>
  </cellXfs>
  <cellStyles count="2">
    <cellStyle name="Milliers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/>
  <dimension ref="A1:I327"/>
  <sheetViews>
    <sheetView showGridLines="0" tabSelected="1" view="pageBreakPreview" zoomScaleNormal="100" zoomScaleSheetLayoutView="100" workbookViewId="0">
      <pane ySplit="33" topLeftCell="A34" activePane="bottomLeft" state="frozen"/>
      <selection pane="bottomLeft" activeCell="A275" sqref="A275:XFD275"/>
    </sheetView>
  </sheetViews>
  <sheetFormatPr baseColWidth="10" defaultColWidth="12.6640625" defaultRowHeight="18" x14ac:dyDescent="0.35"/>
  <cols>
    <col min="1" max="1" width="13.44140625" style="4" customWidth="1"/>
    <col min="2" max="2" width="18.21875" style="4" customWidth="1"/>
    <col min="3" max="3" width="22.21875" style="4" customWidth="1"/>
    <col min="4" max="4" width="20.77734375" style="4" customWidth="1"/>
    <col min="5" max="5" width="20.6640625" style="4" customWidth="1"/>
    <col min="6" max="6" width="19.77734375" style="4" customWidth="1"/>
    <col min="7" max="7" width="11.77734375" style="4" customWidth="1"/>
    <col min="8" max="8" width="12.109375" style="4" customWidth="1"/>
    <col min="9" max="16384" width="12.6640625" style="4"/>
  </cols>
  <sheetData>
    <row r="1" spans="1:6" x14ac:dyDescent="0.35">
      <c r="A1" s="1"/>
      <c r="B1" s="2"/>
      <c r="C1" s="2"/>
      <c r="D1" s="2"/>
      <c r="E1" s="3"/>
    </row>
    <row r="2" spans="1:6" ht="18" customHeight="1" x14ac:dyDescent="0.35">
      <c r="A2" s="5" t="s">
        <v>0</v>
      </c>
      <c r="B2" s="6"/>
      <c r="C2" s="6"/>
      <c r="D2" s="6"/>
      <c r="E2" s="7" t="s">
        <v>30</v>
      </c>
    </row>
    <row r="3" spans="1:6" x14ac:dyDescent="0.35">
      <c r="A3" s="8" t="s">
        <v>28</v>
      </c>
      <c r="B3" s="9"/>
      <c r="C3" s="10"/>
      <c r="D3" s="10"/>
      <c r="E3" s="11"/>
    </row>
    <row r="4" spans="1:6" x14ac:dyDescent="0.35">
      <c r="A4" s="12"/>
      <c r="B4" s="9"/>
      <c r="C4" s="9"/>
      <c r="D4" s="9"/>
      <c r="E4" s="13"/>
    </row>
    <row r="5" spans="1:6" ht="15" customHeight="1" x14ac:dyDescent="0.35">
      <c r="A5" s="14"/>
      <c r="B5" s="15"/>
      <c r="C5" s="15"/>
      <c r="D5" s="15"/>
      <c r="E5" s="16"/>
    </row>
    <row r="6" spans="1:6" x14ac:dyDescent="0.35">
      <c r="A6" s="17"/>
      <c r="B6" s="17"/>
      <c r="C6" s="18"/>
      <c r="D6" s="19"/>
      <c r="E6" s="20"/>
    </row>
    <row r="7" spans="1:6" x14ac:dyDescent="0.35">
      <c r="A7" s="21"/>
      <c r="B7" s="22" t="s">
        <v>1</v>
      </c>
      <c r="C7" s="23"/>
      <c r="D7" s="10" t="s">
        <v>26</v>
      </c>
      <c r="E7" s="11"/>
      <c r="F7" s="24"/>
    </row>
    <row r="8" spans="1:6" x14ac:dyDescent="0.35">
      <c r="A8" s="21"/>
      <c r="B8" s="13"/>
      <c r="C8" s="25"/>
      <c r="D8" s="25"/>
      <c r="E8" s="26"/>
    </row>
    <row r="9" spans="1:6" x14ac:dyDescent="0.35">
      <c r="A9" s="21"/>
      <c r="C9" s="18"/>
      <c r="D9" s="18"/>
      <c r="E9" s="17"/>
    </row>
    <row r="10" spans="1:6" ht="19.5" x14ac:dyDescent="0.35">
      <c r="A10" s="21" t="s">
        <v>24</v>
      </c>
      <c r="B10" s="12" t="s">
        <v>2</v>
      </c>
      <c r="C10" s="12" t="s">
        <v>3</v>
      </c>
      <c r="D10" s="12" t="s">
        <v>25</v>
      </c>
      <c r="E10" s="22" t="s">
        <v>55</v>
      </c>
    </row>
    <row r="11" spans="1:6" x14ac:dyDescent="0.35">
      <c r="A11" s="27"/>
      <c r="B11" s="28"/>
      <c r="C11" s="28"/>
      <c r="D11" s="28"/>
      <c r="E11" s="27"/>
      <c r="F11" s="29"/>
    </row>
    <row r="12" spans="1:6" hidden="1" x14ac:dyDescent="0.35">
      <c r="A12" s="30"/>
      <c r="B12" s="17" t="s">
        <v>27</v>
      </c>
      <c r="C12" s="31"/>
      <c r="D12" s="31"/>
      <c r="E12" s="32"/>
      <c r="F12" s="33"/>
    </row>
    <row r="13" spans="1:6" hidden="1" x14ac:dyDescent="0.35">
      <c r="A13" s="5" t="s">
        <v>4</v>
      </c>
      <c r="B13" s="34">
        <v>6985</v>
      </c>
      <c r="C13" s="35">
        <v>7461</v>
      </c>
      <c r="D13" s="35"/>
      <c r="E13" s="35">
        <v>408</v>
      </c>
      <c r="F13" s="33"/>
    </row>
    <row r="14" spans="1:6" hidden="1" x14ac:dyDescent="0.35">
      <c r="A14" s="5" t="s">
        <v>5</v>
      </c>
      <c r="B14" s="34">
        <v>5648</v>
      </c>
      <c r="C14" s="35">
        <v>4668</v>
      </c>
      <c r="D14" s="35"/>
      <c r="E14" s="35">
        <v>524.66666666666663</v>
      </c>
      <c r="F14" s="33"/>
    </row>
    <row r="15" spans="1:6" hidden="1" x14ac:dyDescent="0.35">
      <c r="A15" s="5" t="s">
        <v>6</v>
      </c>
      <c r="B15" s="34">
        <v>4169.4049999999997</v>
      </c>
      <c r="C15" s="35">
        <v>5048.7939999999999</v>
      </c>
      <c r="D15" s="35"/>
      <c r="E15" s="35">
        <v>743.28362575300162</v>
      </c>
      <c r="F15" s="33"/>
    </row>
    <row r="16" spans="1:6" hidden="1" x14ac:dyDescent="0.35">
      <c r="A16" s="5" t="s">
        <v>7</v>
      </c>
      <c r="B16" s="34">
        <v>6669</v>
      </c>
      <c r="C16" s="35">
        <v>6059.42</v>
      </c>
      <c r="D16" s="35"/>
      <c r="E16" s="32">
        <v>879</v>
      </c>
      <c r="F16" s="33"/>
    </row>
    <row r="17" spans="1:9" hidden="1" x14ac:dyDescent="0.35">
      <c r="A17" s="5" t="s">
        <v>8</v>
      </c>
      <c r="B17" s="34">
        <v>6860</v>
      </c>
      <c r="C17" s="35">
        <v>6867.1193999999996</v>
      </c>
      <c r="D17" s="35"/>
      <c r="E17" s="32">
        <v>956</v>
      </c>
      <c r="F17" s="33"/>
    </row>
    <row r="18" spans="1:9" hidden="1" x14ac:dyDescent="0.35">
      <c r="A18" s="5">
        <v>2000</v>
      </c>
      <c r="B18" s="34">
        <v>7133.6490000000013</v>
      </c>
      <c r="C18" s="35">
        <v>7831.3411999999998</v>
      </c>
      <c r="D18" s="36">
        <v>8030.3130000000001</v>
      </c>
      <c r="E18" s="32">
        <v>1175</v>
      </c>
      <c r="F18" s="33"/>
    </row>
    <row r="19" spans="1:9" hidden="1" x14ac:dyDescent="0.35">
      <c r="A19" s="5">
        <v>2001</v>
      </c>
      <c r="B19" s="34">
        <v>9008.5779999999995</v>
      </c>
      <c r="C19" s="35">
        <v>8795.5630000000001</v>
      </c>
      <c r="D19" s="36">
        <v>9300.3245669999997</v>
      </c>
      <c r="E19" s="32">
        <v>1057</v>
      </c>
      <c r="F19" s="33"/>
    </row>
    <row r="20" spans="1:9" hidden="1" x14ac:dyDescent="0.35">
      <c r="A20" s="5">
        <v>2002</v>
      </c>
      <c r="B20" s="34">
        <v>6643.0450000000001</v>
      </c>
      <c r="C20" s="35">
        <v>6865.0069999999996</v>
      </c>
      <c r="D20" s="35">
        <v>8568.2365860000009</v>
      </c>
      <c r="E20" s="32">
        <v>1248</v>
      </c>
      <c r="F20" s="33"/>
    </row>
    <row r="21" spans="1:9" hidden="1" x14ac:dyDescent="0.35">
      <c r="A21" s="5">
        <v>2003</v>
      </c>
      <c r="B21" s="34">
        <v>7380.4</v>
      </c>
      <c r="C21" s="35">
        <v>7251.39</v>
      </c>
      <c r="D21" s="35">
        <v>8934.2805765000012</v>
      </c>
      <c r="E21" s="32">
        <v>1572.8</v>
      </c>
      <c r="F21" s="33"/>
    </row>
    <row r="22" spans="1:9" hidden="1" x14ac:dyDescent="0.35">
      <c r="A22" s="5">
        <v>2004</v>
      </c>
      <c r="B22" s="36">
        <v>7702.3130000000001</v>
      </c>
      <c r="C22" s="32">
        <v>7503.7969999999996</v>
      </c>
      <c r="D22" s="35">
        <v>9756.8757929999992</v>
      </c>
      <c r="E22" s="35">
        <v>1560.57</v>
      </c>
      <c r="F22" s="33"/>
      <c r="H22" s="37"/>
    </row>
    <row r="23" spans="1:9" hidden="1" x14ac:dyDescent="0.35">
      <c r="A23" s="5"/>
      <c r="B23" s="36"/>
      <c r="C23" s="32"/>
      <c r="D23" s="32"/>
      <c r="E23" s="35"/>
      <c r="F23" s="33"/>
      <c r="H23" s="37"/>
    </row>
    <row r="24" spans="1:9" hidden="1" x14ac:dyDescent="0.35">
      <c r="A24" s="5">
        <v>2005</v>
      </c>
      <c r="B24" s="34">
        <v>7811</v>
      </c>
      <c r="C24" s="35">
        <v>8094.2340000000004</v>
      </c>
      <c r="D24" s="35">
        <v>10945.514999999999</v>
      </c>
      <c r="E24" s="32">
        <v>1257</v>
      </c>
      <c r="F24" s="33"/>
      <c r="H24" s="38"/>
    </row>
    <row r="25" spans="1:9" hidden="1" x14ac:dyDescent="0.35">
      <c r="A25" s="5">
        <v>2006</v>
      </c>
      <c r="B25" s="34">
        <v>6360.7069999999994</v>
      </c>
      <c r="C25" s="35">
        <v>6246.4647999999997</v>
      </c>
      <c r="D25" s="32">
        <v>10601.799518</v>
      </c>
      <c r="E25" s="32">
        <v>1697.2479406271527</v>
      </c>
      <c r="F25" s="33"/>
      <c r="H25" s="39"/>
    </row>
    <row r="26" spans="1:9" hidden="1" x14ac:dyDescent="0.35">
      <c r="A26" s="5">
        <v>2007</v>
      </c>
      <c r="B26" s="34">
        <v>6867.7975000000006</v>
      </c>
      <c r="C26" s="35">
        <v>7021.1519999999991</v>
      </c>
      <c r="D26" s="35">
        <v>10538.276765000001</v>
      </c>
      <c r="E26" s="32">
        <v>1500.9327194454702</v>
      </c>
      <c r="F26" s="33"/>
      <c r="G26" s="38"/>
      <c r="I26" s="39"/>
    </row>
    <row r="27" spans="1:9" hidden="1" x14ac:dyDescent="0.35">
      <c r="A27" s="5">
        <v>2008</v>
      </c>
      <c r="B27" s="34">
        <v>6715</v>
      </c>
      <c r="C27" s="35">
        <v>6462.3082999999997</v>
      </c>
      <c r="D27" s="35">
        <v>16414.896389000001</v>
      </c>
      <c r="E27" s="32">
        <v>2540.0980001217217</v>
      </c>
      <c r="F27" s="33"/>
      <c r="G27" s="40"/>
      <c r="H27" s="41"/>
      <c r="I27" s="39"/>
    </row>
    <row r="28" spans="1:9" hidden="1" x14ac:dyDescent="0.35">
      <c r="A28" s="5">
        <v>2009</v>
      </c>
      <c r="B28" s="42">
        <v>6731</v>
      </c>
      <c r="C28" s="43">
        <v>6505.6485000000002</v>
      </c>
      <c r="D28" s="42">
        <v>19410.003391999999</v>
      </c>
      <c r="E28" s="32">
        <v>2983.561652923609</v>
      </c>
      <c r="F28" s="33"/>
      <c r="G28" s="40"/>
      <c r="H28" s="41"/>
      <c r="I28" s="39"/>
    </row>
    <row r="29" spans="1:9" hidden="1" x14ac:dyDescent="0.35">
      <c r="A29" s="5">
        <v>2010</v>
      </c>
      <c r="B29" s="44">
        <v>8025</v>
      </c>
      <c r="C29" s="35">
        <v>7440.9155000000001</v>
      </c>
      <c r="D29" s="45">
        <v>22866.253763999997</v>
      </c>
      <c r="E29" s="46">
        <v>3073.0430635853877</v>
      </c>
      <c r="F29" s="33"/>
      <c r="G29" s="38"/>
      <c r="I29" s="39"/>
    </row>
    <row r="30" spans="1:9" hidden="1" x14ac:dyDescent="0.35">
      <c r="A30" s="5">
        <v>2011</v>
      </c>
      <c r="B30" s="34">
        <v>8821.2119999999995</v>
      </c>
      <c r="C30" s="34">
        <v>8355.755799999999</v>
      </c>
      <c r="D30" s="45">
        <v>28660.709907</v>
      </c>
      <c r="E30" s="36">
        <v>3430.0559510128342</v>
      </c>
      <c r="F30" s="33"/>
      <c r="G30" s="38"/>
      <c r="I30" s="39"/>
    </row>
    <row r="31" spans="1:9" hidden="1" x14ac:dyDescent="0.35">
      <c r="A31" s="5">
        <v>2012</v>
      </c>
      <c r="B31" s="34">
        <f>B38+B54+B55+B56</f>
        <v>16032.816999999999</v>
      </c>
      <c r="C31" s="34">
        <f>C38+C54+C55+C56</f>
        <v>9172.0999000000011</v>
      </c>
      <c r="D31" s="45">
        <f>D38+D54+D55+D56</f>
        <v>39173.602401000004</v>
      </c>
      <c r="E31" s="36">
        <f>D31/C31*1000</f>
        <v>4270.9524348944342</v>
      </c>
      <c r="F31" s="33"/>
      <c r="G31" s="38"/>
      <c r="I31" s="39"/>
    </row>
    <row r="32" spans="1:9" hidden="1" x14ac:dyDescent="0.35">
      <c r="A32" s="5">
        <v>2012</v>
      </c>
      <c r="B32" s="34">
        <f>B99+B100+B101+B102+B103+B104+B105+B106+B107+B108+B109+B110</f>
        <v>9140.4519999999993</v>
      </c>
      <c r="C32" s="34">
        <f>C99+C100+C101+C102+C103+C104+C105+C106+C107+C108+C109+C110</f>
        <v>9172.0998999999993</v>
      </c>
      <c r="D32" s="45">
        <f>D99+D100+D101+D102+D103+D104+D105+D106+D107+D108+D109+D110</f>
        <v>39173.602401000004</v>
      </c>
      <c r="E32" s="36">
        <f>D32/C32*1000</f>
        <v>4270.9524348944351</v>
      </c>
      <c r="F32" s="33"/>
      <c r="G32" s="38"/>
      <c r="I32" s="39"/>
    </row>
    <row r="33" spans="1:6" hidden="1" x14ac:dyDescent="0.35">
      <c r="A33" s="5">
        <v>2013</v>
      </c>
      <c r="B33" s="42">
        <f>B59+B73+B74+B75</f>
        <v>71833.148000000016</v>
      </c>
      <c r="C33" s="42">
        <f>C59+C73+C74+C75</f>
        <v>9191.1945000000014</v>
      </c>
      <c r="D33" s="47">
        <f>D59+D73+D74+D75</f>
        <v>33864.233177000002</v>
      </c>
      <c r="E33" s="36">
        <f>D33/C33*1000</f>
        <v>3684.4213422966945</v>
      </c>
      <c r="F33" s="33"/>
    </row>
    <row r="34" spans="1:6" hidden="1" x14ac:dyDescent="0.35">
      <c r="A34" s="5">
        <v>2014</v>
      </c>
      <c r="B34" s="42">
        <v>10532.7755</v>
      </c>
      <c r="C34" s="42" t="e">
        <f>C91+C92+C93+C94</f>
        <v>#REF!</v>
      </c>
      <c r="D34" s="47" t="e">
        <f>D91+D92+D93+D94</f>
        <v>#REF!</v>
      </c>
      <c r="E34" s="36" t="e">
        <f>AVERAGE(#REF!)</f>
        <v>#REF!</v>
      </c>
      <c r="F34" s="33"/>
    </row>
    <row r="35" spans="1:6" hidden="1" x14ac:dyDescent="0.35">
      <c r="A35" s="5">
        <v>2015</v>
      </c>
      <c r="B35" s="42">
        <v>10785.43</v>
      </c>
      <c r="C35" s="42">
        <f>C112+C113+C114+C115</f>
        <v>10844.958500000001</v>
      </c>
      <c r="D35" s="42">
        <f>D112+D113+D114+D115</f>
        <v>52168.101783999999</v>
      </c>
      <c r="E35" s="36">
        <f>AVERAGE(E138:E152)</f>
        <v>4848.583333333333</v>
      </c>
      <c r="F35" s="33"/>
    </row>
    <row r="36" spans="1:6" hidden="1" x14ac:dyDescent="0.35">
      <c r="A36" s="5">
        <v>2016</v>
      </c>
      <c r="B36" s="42">
        <v>10753.48</v>
      </c>
      <c r="C36" s="42">
        <f>SUM(C131:C134)</f>
        <v>10709.979600000001</v>
      </c>
      <c r="D36" s="42">
        <f>SUM(D131:D134)</f>
        <v>37499.146456999995</v>
      </c>
      <c r="E36" s="36">
        <f>AVERAGE(E131:E134)</f>
        <v>3619.916666666667</v>
      </c>
      <c r="F36" s="33"/>
    </row>
    <row r="37" spans="1:6" hidden="1" x14ac:dyDescent="0.35">
      <c r="A37" s="5">
        <v>2016</v>
      </c>
      <c r="B37" s="42">
        <v>6744.48</v>
      </c>
      <c r="C37" s="48"/>
      <c r="D37" s="47"/>
      <c r="E37" s="36">
        <f>AVERAGE(E132:E135)</f>
        <v>3681.854166666667</v>
      </c>
      <c r="F37" s="33"/>
    </row>
    <row r="38" spans="1:6" hidden="1" x14ac:dyDescent="0.35">
      <c r="A38" s="5">
        <v>2016</v>
      </c>
      <c r="B38" s="42">
        <v>3359.027</v>
      </c>
      <c r="C38" s="36">
        <f>C99+C100+C101</f>
        <v>2637.0456000000004</v>
      </c>
      <c r="D38" s="49">
        <f>D99+D100+D101</f>
        <v>10034.384947</v>
      </c>
      <c r="E38" s="36">
        <f>AVERAGE(E133:E135)</f>
        <v>3847.1388888888891</v>
      </c>
      <c r="F38" s="50"/>
    </row>
    <row r="39" spans="1:6" hidden="1" x14ac:dyDescent="0.35">
      <c r="A39" s="5">
        <v>2016</v>
      </c>
      <c r="B39" s="42">
        <v>4760.5540000000001</v>
      </c>
      <c r="C39" s="43"/>
      <c r="D39" s="48"/>
      <c r="E39" s="36">
        <f>AVERAGE(E134:E135)</f>
        <v>4146.708333333333</v>
      </c>
      <c r="F39" s="50"/>
    </row>
    <row r="40" spans="1:6" hidden="1" x14ac:dyDescent="0.35">
      <c r="A40" s="5">
        <v>2016</v>
      </c>
      <c r="B40" s="42">
        <v>6116.5450000000001</v>
      </c>
      <c r="C40" s="43">
        <v>359.20909999999998</v>
      </c>
      <c r="D40" s="48">
        <v>819.93864099999996</v>
      </c>
      <c r="E40" s="36" t="e">
        <f>AVERAGE(#REF!)</f>
        <v>#REF!</v>
      </c>
      <c r="F40" s="50"/>
    </row>
    <row r="41" spans="1:6" hidden="1" x14ac:dyDescent="0.35">
      <c r="A41" s="5">
        <v>2016</v>
      </c>
      <c r="B41" s="42">
        <v>7356.9220000000005</v>
      </c>
      <c r="C41" s="43">
        <v>466.54880000000003</v>
      </c>
      <c r="D41" s="48">
        <v>1184.7751020000001</v>
      </c>
      <c r="E41" s="36" t="e">
        <f>AVERAGE(#REF!)</f>
        <v>#REF!</v>
      </c>
      <c r="F41" s="50"/>
    </row>
    <row r="42" spans="1:6" hidden="1" x14ac:dyDescent="0.35">
      <c r="A42" s="5">
        <v>2016</v>
      </c>
      <c r="B42" s="42">
        <v>7356.9220000000005</v>
      </c>
      <c r="C42" s="43">
        <v>761.48500000000001</v>
      </c>
      <c r="D42" s="48">
        <v>1961.847847</v>
      </c>
      <c r="E42" s="36" t="e">
        <f>AVERAGE(#REF!)</f>
        <v>#REF!</v>
      </c>
      <c r="F42" s="50"/>
    </row>
    <row r="43" spans="1:6" hidden="1" x14ac:dyDescent="0.35">
      <c r="A43" s="5">
        <v>2016</v>
      </c>
      <c r="B43" s="42">
        <v>5459.1620000000003</v>
      </c>
      <c r="C43" s="43">
        <v>382.42329999999998</v>
      </c>
      <c r="D43" s="48">
        <v>1019.213585</v>
      </c>
      <c r="E43" s="36" t="e">
        <f>AVERAGE(#REF!)</f>
        <v>#REF!</v>
      </c>
      <c r="F43" s="50"/>
    </row>
    <row r="44" spans="1:6" hidden="1" x14ac:dyDescent="0.35">
      <c r="A44" s="5">
        <v>2016</v>
      </c>
      <c r="B44" s="42">
        <v>3246.7669999999998</v>
      </c>
      <c r="C44" s="43">
        <v>781.10770000000002</v>
      </c>
      <c r="D44" s="48">
        <v>2215.4255760000001</v>
      </c>
      <c r="E44" s="36" t="e">
        <f>AVERAGE(#REF!)</f>
        <v>#REF!</v>
      </c>
      <c r="F44" s="50"/>
    </row>
    <row r="45" spans="1:6" hidden="1" x14ac:dyDescent="0.35">
      <c r="A45" s="5">
        <v>2016</v>
      </c>
      <c r="B45" s="42">
        <v>3138.8500000000004</v>
      </c>
      <c r="C45" s="43">
        <v>661.72739999999999</v>
      </c>
      <c r="D45" s="48">
        <v>1959.3015989999999</v>
      </c>
      <c r="E45" s="36" t="e">
        <f>AVERAGE(#REF!)</f>
        <v>#REF!</v>
      </c>
      <c r="F45" s="50"/>
    </row>
    <row r="46" spans="1:6" hidden="1" x14ac:dyDescent="0.35">
      <c r="A46" s="5">
        <v>2016</v>
      </c>
      <c r="B46" s="42">
        <v>4336.84</v>
      </c>
      <c r="C46" s="43">
        <v>670.66480000000001</v>
      </c>
      <c r="D46" s="48">
        <v>2150.8155019999999</v>
      </c>
      <c r="E46" s="36" t="e">
        <f>AVERAGE(#REF!)</f>
        <v>#REF!</v>
      </c>
      <c r="F46" s="50"/>
    </row>
    <row r="47" spans="1:6" hidden="1" x14ac:dyDescent="0.35">
      <c r="A47" s="5">
        <v>2016</v>
      </c>
      <c r="B47" s="42">
        <v>4364.12</v>
      </c>
      <c r="C47" s="43">
        <v>694.88</v>
      </c>
      <c r="D47" s="48">
        <v>2269.884673</v>
      </c>
      <c r="E47" s="36" t="e">
        <f>AVERAGE(#REF!)</f>
        <v>#REF!</v>
      </c>
      <c r="F47" s="50"/>
    </row>
    <row r="48" spans="1:6" hidden="1" x14ac:dyDescent="0.35">
      <c r="A48" s="5">
        <v>2016</v>
      </c>
      <c r="B48" s="42">
        <v>4245.3419999999996</v>
      </c>
      <c r="C48" s="43">
        <v>601.62760000000003</v>
      </c>
      <c r="D48" s="48">
        <v>2075.3482880000001</v>
      </c>
      <c r="E48" s="36" t="e">
        <f>AVERAGE(#REF!)</f>
        <v>#REF!</v>
      </c>
      <c r="F48" s="50"/>
    </row>
    <row r="49" spans="1:6" hidden="1" x14ac:dyDescent="0.35">
      <c r="A49" s="5">
        <v>2016</v>
      </c>
      <c r="B49" s="42">
        <v>3684.7420000000002</v>
      </c>
      <c r="C49" s="43"/>
      <c r="D49" s="48"/>
      <c r="E49" s="36" t="e">
        <f>AVERAGE(#REF!)</f>
        <v>#REF!</v>
      </c>
      <c r="F49" s="50"/>
    </row>
    <row r="50" spans="1:6" hidden="1" x14ac:dyDescent="0.35">
      <c r="A50" s="5">
        <v>2016</v>
      </c>
      <c r="B50" s="42">
        <v>2926.5455000000002</v>
      </c>
      <c r="C50" s="43">
        <v>424.09739999999999</v>
      </c>
      <c r="D50" s="48">
        <v>1334.920871</v>
      </c>
      <c r="E50" s="36" t="e">
        <f>AVERAGE(#REF!)</f>
        <v>#REF!</v>
      </c>
      <c r="F50" s="50"/>
    </row>
    <row r="51" spans="1:6" hidden="1" x14ac:dyDescent="0.35">
      <c r="A51" s="5">
        <v>2016</v>
      </c>
      <c r="B51" s="42">
        <v>2277.2355000000002</v>
      </c>
      <c r="C51" s="43">
        <v>296.9873</v>
      </c>
      <c r="D51" s="48">
        <v>956.83888100000001</v>
      </c>
      <c r="E51" s="36" t="e">
        <f>AVERAGE(#REF!)</f>
        <v>#REF!</v>
      </c>
      <c r="F51" s="50"/>
    </row>
    <row r="52" spans="1:6" hidden="1" x14ac:dyDescent="0.35">
      <c r="A52" s="5">
        <v>2016</v>
      </c>
      <c r="B52" s="42">
        <v>2296.5135</v>
      </c>
      <c r="C52" s="43">
        <v>404.89010000000002</v>
      </c>
      <c r="D52" s="48">
        <v>1461.6928270000001</v>
      </c>
      <c r="E52" s="36" t="e">
        <f>AVERAGE(#REF!)</f>
        <v>#REF!</v>
      </c>
      <c r="F52" s="50"/>
    </row>
    <row r="53" spans="1:6" hidden="1" x14ac:dyDescent="0.35">
      <c r="A53" s="5">
        <v>2016</v>
      </c>
      <c r="B53" s="42">
        <v>2715.8734999999997</v>
      </c>
      <c r="C53" s="43"/>
      <c r="D53" s="48"/>
      <c r="E53" s="36" t="e">
        <f>AVERAGE(#REF!)</f>
        <v>#REF!</v>
      </c>
      <c r="F53" s="50"/>
    </row>
    <row r="54" spans="1:6" hidden="1" x14ac:dyDescent="0.35">
      <c r="A54" s="5">
        <v>2016</v>
      </c>
      <c r="B54" s="42">
        <v>3269.39</v>
      </c>
      <c r="C54" s="51">
        <f>C102+C103+C104</f>
        <v>2532.1693</v>
      </c>
      <c r="D54" s="52">
        <f>D102+D103+D104</f>
        <v>10520.289990000001</v>
      </c>
      <c r="E54" s="36" t="e">
        <f>AVERAGE(#REF!)</f>
        <v>#REF!</v>
      </c>
      <c r="F54" s="50"/>
    </row>
    <row r="55" spans="1:6" hidden="1" x14ac:dyDescent="0.35">
      <c r="A55" s="5">
        <v>2016</v>
      </c>
      <c r="B55" s="42">
        <v>5136.3099999999995</v>
      </c>
      <c r="C55" s="51">
        <f>C105+C106+C107</f>
        <v>2116.5436</v>
      </c>
      <c r="D55" s="52">
        <f>D105+D106+D107</f>
        <v>10040.703596000001</v>
      </c>
      <c r="E55" s="36" t="e">
        <f>AVERAGE(#REF!)</f>
        <v>#REF!</v>
      </c>
      <c r="F55" s="50"/>
    </row>
    <row r="56" spans="1:6" hidden="1" x14ac:dyDescent="0.35">
      <c r="A56" s="5">
        <v>2016</v>
      </c>
      <c r="B56" s="42">
        <v>4268.09</v>
      </c>
      <c r="C56" s="51">
        <f>C108+C109+C110</f>
        <v>1886.3413999999998</v>
      </c>
      <c r="D56" s="52">
        <f>D108+D109+D110</f>
        <v>8578.2238680000009</v>
      </c>
      <c r="E56" s="36" t="e">
        <f>AVERAGE(E136:E136)</f>
        <v>#DIV/0!</v>
      </c>
      <c r="F56" s="50"/>
    </row>
    <row r="57" spans="1:6" hidden="1" x14ac:dyDescent="0.35">
      <c r="A57" s="5">
        <v>2016</v>
      </c>
      <c r="B57" s="42">
        <v>3276.87</v>
      </c>
      <c r="C57" s="53"/>
      <c r="D57" s="54"/>
      <c r="E57" s="36" t="e">
        <f>AVERAGE(E136:E137)</f>
        <v>#DIV/0!</v>
      </c>
      <c r="F57" s="50"/>
    </row>
    <row r="58" spans="1:6" hidden="1" x14ac:dyDescent="0.35">
      <c r="A58" s="5">
        <v>2016</v>
      </c>
      <c r="B58" s="42">
        <v>3282.56</v>
      </c>
      <c r="C58" s="53"/>
      <c r="D58" s="54"/>
      <c r="E58" s="36">
        <f>AVERAGE(E136:E138)</f>
        <v>3731</v>
      </c>
      <c r="F58" s="50"/>
    </row>
    <row r="59" spans="1:6" hidden="1" x14ac:dyDescent="0.35">
      <c r="A59" s="5">
        <v>2016</v>
      </c>
      <c r="B59" s="42">
        <v>999</v>
      </c>
      <c r="C59" s="51">
        <f>C118+C119+C120</f>
        <v>2091.2437</v>
      </c>
      <c r="D59" s="52">
        <f>D118+D119+D120</f>
        <v>9786.0807760000007</v>
      </c>
      <c r="E59" s="36">
        <f t="shared" ref="E59:E72" si="0">AVERAGE(E136:E139)</f>
        <v>3731</v>
      </c>
      <c r="F59" s="33"/>
    </row>
    <row r="60" spans="1:6" hidden="1" x14ac:dyDescent="0.35">
      <c r="A60" s="5">
        <v>2016</v>
      </c>
      <c r="B60" s="42">
        <v>999</v>
      </c>
      <c r="C60" s="43"/>
      <c r="D60" s="48"/>
      <c r="E60" s="36">
        <f t="shared" si="0"/>
        <v>3731</v>
      </c>
      <c r="F60" s="33"/>
    </row>
    <row r="61" spans="1:6" hidden="1" x14ac:dyDescent="0.35">
      <c r="A61" s="5">
        <v>2016</v>
      </c>
      <c r="B61" s="42">
        <v>999</v>
      </c>
      <c r="C61" s="43">
        <v>358.83370000000002</v>
      </c>
      <c r="D61" s="48">
        <v>1211.812095</v>
      </c>
      <c r="E61" s="36">
        <f t="shared" si="0"/>
        <v>3731</v>
      </c>
      <c r="F61" s="33"/>
    </row>
    <row r="62" spans="1:6" hidden="1" x14ac:dyDescent="0.35">
      <c r="A62" s="5">
        <v>2016</v>
      </c>
      <c r="B62" s="42">
        <v>1001.843</v>
      </c>
      <c r="C62" s="43">
        <v>666.98</v>
      </c>
      <c r="D62" s="48">
        <v>2366.7705489999998</v>
      </c>
      <c r="E62" s="36">
        <f t="shared" si="0"/>
        <v>3806</v>
      </c>
      <c r="F62" s="33"/>
    </row>
    <row r="63" spans="1:6" hidden="1" x14ac:dyDescent="0.35">
      <c r="A63" s="5">
        <v>2016</v>
      </c>
      <c r="B63" s="42">
        <v>2225.8130000000001</v>
      </c>
      <c r="C63" s="43">
        <v>851.52779999999996</v>
      </c>
      <c r="D63" s="48">
        <v>2891.370907</v>
      </c>
      <c r="E63" s="36">
        <f t="shared" si="0"/>
        <v>4022</v>
      </c>
      <c r="F63" s="33"/>
    </row>
    <row r="64" spans="1:6" hidden="1" x14ac:dyDescent="0.35">
      <c r="A64" s="5">
        <v>2016</v>
      </c>
      <c r="B64" s="42">
        <v>3429.7330000000002</v>
      </c>
      <c r="C64" s="43">
        <v>466.22620000000001</v>
      </c>
      <c r="D64" s="48">
        <v>1487.4198369999999</v>
      </c>
      <c r="E64" s="36">
        <f t="shared" si="0"/>
        <v>4123.333333333333</v>
      </c>
      <c r="F64" s="33"/>
    </row>
    <row r="65" spans="1:6" hidden="1" x14ac:dyDescent="0.35">
      <c r="A65" s="5">
        <v>2016</v>
      </c>
      <c r="B65" s="42">
        <v>4498.2449999999999</v>
      </c>
      <c r="C65" s="43">
        <v>850.67290000000003</v>
      </c>
      <c r="D65" s="48">
        <v>2424.5264940000002</v>
      </c>
      <c r="E65" s="36">
        <f t="shared" si="0"/>
        <v>4281.25</v>
      </c>
      <c r="F65" s="33"/>
    </row>
    <row r="66" spans="1:6" hidden="1" x14ac:dyDescent="0.35">
      <c r="A66" s="5">
        <v>2016</v>
      </c>
      <c r="B66" s="42">
        <v>4536.3379999999997</v>
      </c>
      <c r="C66" s="43">
        <v>947.66210000000001</v>
      </c>
      <c r="D66" s="48">
        <v>2477.3931160000002</v>
      </c>
      <c r="E66" s="36">
        <f t="shared" si="0"/>
        <v>4641.75</v>
      </c>
      <c r="F66" s="33"/>
    </row>
    <row r="67" spans="1:6" hidden="1" x14ac:dyDescent="0.35">
      <c r="A67" s="5">
        <v>2016</v>
      </c>
      <c r="B67" s="42">
        <v>4057.7479999999996</v>
      </c>
      <c r="C67" s="43">
        <v>919.15830000000005</v>
      </c>
      <c r="D67" s="48">
        <v>2453.20165</v>
      </c>
      <c r="E67" s="36">
        <f t="shared" si="0"/>
        <v>5017.75</v>
      </c>
      <c r="F67" s="33"/>
    </row>
    <row r="68" spans="1:6" hidden="1" x14ac:dyDescent="0.35">
      <c r="A68" s="5">
        <v>2016</v>
      </c>
      <c r="B68" s="42">
        <v>3399.5079999999998</v>
      </c>
      <c r="C68" s="43">
        <v>785.28120000000001</v>
      </c>
      <c r="D68" s="48">
        <v>2413.001495</v>
      </c>
      <c r="E68" s="36">
        <f t="shared" si="0"/>
        <v>5258.5</v>
      </c>
      <c r="F68" s="33"/>
    </row>
    <row r="69" spans="1:6" hidden="1" x14ac:dyDescent="0.35">
      <c r="A69" s="5">
        <v>2016</v>
      </c>
      <c r="B69" s="42">
        <v>2716.1849999999995</v>
      </c>
      <c r="C69" s="43">
        <v>569.29089999999997</v>
      </c>
      <c r="D69" s="48">
        <v>1833.00189</v>
      </c>
      <c r="E69" s="36">
        <f t="shared" si="0"/>
        <v>5385</v>
      </c>
      <c r="F69" s="33"/>
    </row>
    <row r="70" spans="1:6" hidden="1" x14ac:dyDescent="0.35">
      <c r="A70" s="5">
        <v>2016</v>
      </c>
      <c r="B70" s="42">
        <v>2235.0190000000002</v>
      </c>
      <c r="C70" s="43">
        <v>385.6585</v>
      </c>
      <c r="D70" s="48">
        <v>1221.642975</v>
      </c>
      <c r="E70" s="36">
        <f t="shared" si="0"/>
        <v>5423.5</v>
      </c>
      <c r="F70" s="33"/>
    </row>
    <row r="71" spans="1:6" hidden="1" x14ac:dyDescent="0.35">
      <c r="A71" s="5">
        <v>2016</v>
      </c>
      <c r="B71" s="42">
        <v>2284.1689999999999</v>
      </c>
      <c r="C71" s="43">
        <v>315.11599999999999</v>
      </c>
      <c r="D71" s="48">
        <v>961.33095100000003</v>
      </c>
      <c r="E71" s="36">
        <f t="shared" si="0"/>
        <v>5315.5</v>
      </c>
      <c r="F71" s="33"/>
    </row>
    <row r="72" spans="1:6" hidden="1" x14ac:dyDescent="0.35">
      <c r="A72" s="5">
        <v>2016</v>
      </c>
      <c r="B72" s="42">
        <v>2694.489</v>
      </c>
      <c r="C72" s="43">
        <v>324.50790000000001</v>
      </c>
      <c r="D72" s="48">
        <v>1124.7818050000001</v>
      </c>
      <c r="E72" s="36">
        <f t="shared" si="0"/>
        <v>5262</v>
      </c>
      <c r="F72" s="33"/>
    </row>
    <row r="73" spans="1:6" hidden="1" x14ac:dyDescent="0.35">
      <c r="A73" s="5">
        <v>2016</v>
      </c>
      <c r="B73" s="42">
        <v>23832.886000000006</v>
      </c>
      <c r="C73" s="42">
        <f>C121+C122+C123</f>
        <v>2774.9205999999999</v>
      </c>
      <c r="D73" s="47">
        <f>D121+D122+D123</f>
        <v>9815.3328650000003</v>
      </c>
      <c r="E73" s="36">
        <f>AVERAGE(E150:E171)</f>
        <v>4582.4745251187778</v>
      </c>
      <c r="F73" s="33"/>
    </row>
    <row r="74" spans="1:6" hidden="1" x14ac:dyDescent="0.35">
      <c r="A74" s="5">
        <v>2016</v>
      </c>
      <c r="B74" s="42">
        <v>23274.116000000005</v>
      </c>
      <c r="C74" s="42">
        <f>SUM(C124:C126)</f>
        <v>2841.4435000000003</v>
      </c>
      <c r="D74" s="47">
        <f>SUM(D124:D126)</f>
        <v>9346.1639460000006</v>
      </c>
      <c r="E74" s="36">
        <f>AVERAGE(E151:E173)</f>
        <v>4484.2870251187778</v>
      </c>
      <c r="F74" s="33"/>
    </row>
    <row r="75" spans="1:6" hidden="1" x14ac:dyDescent="0.35">
      <c r="A75" s="5">
        <v>2016</v>
      </c>
      <c r="B75" s="42">
        <v>23727.146000000004</v>
      </c>
      <c r="C75" s="43">
        <f>C127+C128+C129</f>
        <v>1483.5867000000001</v>
      </c>
      <c r="D75" s="48">
        <f>D127+D128+D129</f>
        <v>4916.6555900000003</v>
      </c>
      <c r="E75" s="36">
        <f>AVERAGE(E152:E174)</f>
        <v>4424.4745251187778</v>
      </c>
      <c r="F75" s="33"/>
    </row>
    <row r="76" spans="1:6" hidden="1" x14ac:dyDescent="0.35">
      <c r="A76" s="5">
        <v>2017</v>
      </c>
      <c r="B76" s="42">
        <v>9640.482</v>
      </c>
      <c r="C76" s="42">
        <v>9739.2456999999995</v>
      </c>
      <c r="D76" s="42">
        <v>48013.027610000005</v>
      </c>
      <c r="E76" s="36">
        <v>4970.666666666667</v>
      </c>
      <c r="F76" s="33"/>
    </row>
    <row r="77" spans="1:6" hidden="1" x14ac:dyDescent="0.35">
      <c r="A77" s="5">
        <v>2011</v>
      </c>
      <c r="B77" s="42"/>
      <c r="C77" s="43"/>
      <c r="D77" s="48"/>
      <c r="E77" s="36"/>
      <c r="F77" s="33"/>
    </row>
    <row r="78" spans="1:6" hidden="1" x14ac:dyDescent="0.35">
      <c r="A78" s="5" t="s">
        <v>21</v>
      </c>
      <c r="B78" s="42">
        <v>685.50900000000001</v>
      </c>
      <c r="C78" s="43">
        <v>615.81389999999999</v>
      </c>
      <c r="D78" s="48">
        <v>2403.08419</v>
      </c>
      <c r="E78" s="36">
        <v>3902</v>
      </c>
      <c r="F78" s="33"/>
    </row>
    <row r="79" spans="1:6" hidden="1" x14ac:dyDescent="0.35">
      <c r="A79" s="5" t="s">
        <v>22</v>
      </c>
      <c r="B79" s="42">
        <v>871.58199999999999</v>
      </c>
      <c r="C79" s="43">
        <v>611.02430000000004</v>
      </c>
      <c r="D79" s="48">
        <v>2199.475895</v>
      </c>
      <c r="E79" s="36">
        <v>3600</v>
      </c>
      <c r="F79" s="33"/>
    </row>
    <row r="80" spans="1:6" hidden="1" x14ac:dyDescent="0.35">
      <c r="A80" s="5" t="s">
        <v>23</v>
      </c>
      <c r="B80" s="42">
        <v>936.42700000000002</v>
      </c>
      <c r="C80" s="43">
        <v>749.14440000000002</v>
      </c>
      <c r="D80" s="48">
        <v>2643.2506010000002</v>
      </c>
      <c r="E80" s="36">
        <v>3528</v>
      </c>
      <c r="F80" s="33"/>
    </row>
    <row r="81" spans="1:9" hidden="1" x14ac:dyDescent="0.35">
      <c r="A81" s="5" t="s">
        <v>13</v>
      </c>
      <c r="B81" s="42">
        <v>1066.5309999999999</v>
      </c>
      <c r="C81" s="43">
        <v>574.22050000000002</v>
      </c>
      <c r="D81" s="48">
        <v>1811.9356909999999</v>
      </c>
      <c r="E81" s="36">
        <v>3155</v>
      </c>
      <c r="F81" s="33"/>
    </row>
    <row r="82" spans="1:9" hidden="1" x14ac:dyDescent="0.35">
      <c r="A82" s="5" t="s">
        <v>14</v>
      </c>
      <c r="B82" s="42">
        <v>932.23299999999995</v>
      </c>
      <c r="C82" s="43">
        <v>1210.1777999999999</v>
      </c>
      <c r="D82" s="48">
        <v>3793.1703550000002</v>
      </c>
      <c r="E82" s="36">
        <v>3134</v>
      </c>
      <c r="F82" s="33"/>
      <c r="I82" s="55"/>
    </row>
    <row r="83" spans="1:9" hidden="1" x14ac:dyDescent="0.35">
      <c r="A83" s="5" t="s">
        <v>15</v>
      </c>
      <c r="B83" s="42">
        <v>806.27300000000002</v>
      </c>
      <c r="C83" s="43">
        <v>940.26369999999997</v>
      </c>
      <c r="D83" s="48">
        <v>3267.1187850000001</v>
      </c>
      <c r="E83" s="36">
        <v>3475</v>
      </c>
      <c r="F83" s="33"/>
    </row>
    <row r="84" spans="1:9" hidden="1" x14ac:dyDescent="0.35">
      <c r="A84" s="5" t="s">
        <v>16</v>
      </c>
      <c r="B84" s="42">
        <v>587.81700000000001</v>
      </c>
      <c r="C84" s="43">
        <v>800.49710000000005</v>
      </c>
      <c r="D84" s="48">
        <v>2924.4684219999999</v>
      </c>
      <c r="E84" s="36">
        <v>3653</v>
      </c>
      <c r="F84" s="33"/>
    </row>
    <row r="85" spans="1:9" hidden="1" x14ac:dyDescent="0.35">
      <c r="A85" s="5" t="s">
        <v>17</v>
      </c>
      <c r="B85" s="42">
        <v>549.21199999999999</v>
      </c>
      <c r="C85" s="43">
        <v>742.73400000000004</v>
      </c>
      <c r="D85" s="48">
        <v>2797.6436859999999</v>
      </c>
      <c r="E85" s="36">
        <v>3493</v>
      </c>
      <c r="F85" s="33"/>
    </row>
    <row r="86" spans="1:9" hidden="1" x14ac:dyDescent="0.35">
      <c r="A86" s="5" t="s">
        <v>18</v>
      </c>
      <c r="B86" s="42">
        <v>400.13600000000002</v>
      </c>
      <c r="C86" s="43">
        <v>597.85630000000003</v>
      </c>
      <c r="D86" s="48">
        <v>1698.5853629999999</v>
      </c>
      <c r="E86" s="36">
        <v>2841</v>
      </c>
      <c r="F86" s="33"/>
    </row>
    <row r="87" spans="1:9" hidden="1" x14ac:dyDescent="0.35">
      <c r="A87" s="5" t="s">
        <v>19</v>
      </c>
      <c r="B87" s="42">
        <v>525.11</v>
      </c>
      <c r="C87" s="42">
        <v>507.63319999999999</v>
      </c>
      <c r="D87" s="48">
        <v>1641.6857689999999</v>
      </c>
      <c r="E87" s="36">
        <v>3234</v>
      </c>
      <c r="F87" s="33"/>
    </row>
    <row r="88" spans="1:9" hidden="1" x14ac:dyDescent="0.35">
      <c r="A88" s="5" t="s">
        <v>29</v>
      </c>
      <c r="B88" s="42">
        <v>653.08299999999997</v>
      </c>
      <c r="C88" s="43">
        <v>581.76009999999997</v>
      </c>
      <c r="D88" s="48">
        <v>1945.7683199999999</v>
      </c>
      <c r="E88" s="56">
        <v>3345</v>
      </c>
      <c r="F88" s="33"/>
    </row>
    <row r="89" spans="1:9" hidden="1" x14ac:dyDescent="0.35">
      <c r="A89" s="5" t="s">
        <v>20</v>
      </c>
      <c r="B89" s="42">
        <v>807.29899999999998</v>
      </c>
      <c r="C89" s="43">
        <v>424.63049999999998</v>
      </c>
      <c r="D89" s="48">
        <v>1534.5228300000001</v>
      </c>
      <c r="E89" s="56">
        <v>3614</v>
      </c>
      <c r="F89" s="33"/>
    </row>
    <row r="90" spans="1:9" hidden="1" x14ac:dyDescent="0.35">
      <c r="A90" s="5">
        <v>2014</v>
      </c>
      <c r="B90" s="42"/>
      <c r="C90" s="43"/>
      <c r="D90" s="48"/>
      <c r="E90" s="56"/>
      <c r="F90" s="33"/>
    </row>
    <row r="91" spans="1:9" hidden="1" x14ac:dyDescent="0.35">
      <c r="A91" s="57" t="s">
        <v>9</v>
      </c>
      <c r="B91" s="42">
        <v>3138.8500000000004</v>
      </c>
      <c r="C91" s="42" t="e">
        <f>#REF!+#REF!+#REF!</f>
        <v>#REF!</v>
      </c>
      <c r="D91" s="47" t="e">
        <f>#REF!+#REF!+#REF!</f>
        <v>#REF!</v>
      </c>
      <c r="E91" s="56" t="e">
        <f>AVERAGE(#REF!)</f>
        <v>#REF!</v>
      </c>
      <c r="F91" s="33"/>
    </row>
    <row r="92" spans="1:9" hidden="1" x14ac:dyDescent="0.35">
      <c r="A92" s="57" t="s">
        <v>10</v>
      </c>
      <c r="B92" s="42">
        <v>3112.8820000000001</v>
      </c>
      <c r="C92" s="42" t="e">
        <f>#REF!+#REF!+#REF!</f>
        <v>#REF!</v>
      </c>
      <c r="D92" s="47" t="e">
        <f>#REF!+#REF!+#REF!</f>
        <v>#REF!</v>
      </c>
      <c r="E92" s="56" t="e">
        <f>AVERAGE(#REF!)</f>
        <v>#REF!</v>
      </c>
      <c r="F92" s="33"/>
    </row>
    <row r="93" spans="1:9" hidden="1" x14ac:dyDescent="0.35">
      <c r="A93" s="57" t="s">
        <v>11</v>
      </c>
      <c r="B93" s="42">
        <v>1428.2935</v>
      </c>
      <c r="C93" s="42" t="e">
        <f>#REF!+#REF!+#REF!</f>
        <v>#REF!</v>
      </c>
      <c r="D93" s="47" t="e">
        <f>#REF!+#REF!+#REF!</f>
        <v>#REF!</v>
      </c>
      <c r="E93" s="56" t="e">
        <f>AVERAGE(#REF!)</f>
        <v>#REF!</v>
      </c>
      <c r="F93" s="33"/>
    </row>
    <row r="94" spans="1:9" hidden="1" x14ac:dyDescent="0.35">
      <c r="A94" s="57" t="s">
        <v>12</v>
      </c>
      <c r="B94" s="42">
        <v>2852.75</v>
      </c>
      <c r="C94" s="42" t="e">
        <f>#REF!+#REF!+#REF!</f>
        <v>#REF!</v>
      </c>
      <c r="D94" s="47" t="e">
        <f>#REF!+#REF!+#REF!</f>
        <v>#REF!</v>
      </c>
      <c r="E94" s="56" t="e">
        <f>AVERAGE(#REF!)</f>
        <v>#REF!</v>
      </c>
      <c r="F94" s="33"/>
    </row>
    <row r="95" spans="1:9" hidden="1" x14ac:dyDescent="0.35">
      <c r="A95" s="5">
        <v>2018</v>
      </c>
      <c r="B95" s="42">
        <v>10700.556</v>
      </c>
      <c r="C95" s="42">
        <f>C157+C158+C159+C160</f>
        <v>10446.894749999999</v>
      </c>
      <c r="D95" s="42">
        <f>D157+D158+D159+D160</f>
        <v>46870.767316000005</v>
      </c>
      <c r="E95" s="56">
        <f>(E157+E158+E159+E160)/4</f>
        <v>4479.5833333333339</v>
      </c>
      <c r="F95" s="33"/>
    </row>
    <row r="96" spans="1:9" x14ac:dyDescent="0.35">
      <c r="A96" s="5">
        <v>2019</v>
      </c>
      <c r="B96" s="42">
        <v>10823.03</v>
      </c>
      <c r="C96" s="42">
        <f>C164+C165+C166+C167</f>
        <v>10239.342850000001</v>
      </c>
      <c r="D96" s="42">
        <f>D164+D165+D166+D167</f>
        <v>41710.176583</v>
      </c>
      <c r="E96" s="56">
        <f>AVERAGE(E164:E167)</f>
        <v>4096.6666666666661</v>
      </c>
      <c r="F96" s="33"/>
    </row>
    <row r="97" spans="1:6" hidden="1" x14ac:dyDescent="0.35">
      <c r="A97" s="5">
        <v>2020</v>
      </c>
      <c r="B97" s="42"/>
      <c r="C97" s="42"/>
      <c r="D97" s="48"/>
      <c r="E97" s="56"/>
      <c r="F97" s="33"/>
    </row>
    <row r="98" spans="1:6" hidden="1" x14ac:dyDescent="0.35">
      <c r="A98" s="5">
        <v>2021</v>
      </c>
      <c r="B98" s="42"/>
      <c r="C98" s="43"/>
      <c r="D98" s="48"/>
      <c r="E98" s="56"/>
      <c r="F98" s="33"/>
    </row>
    <row r="99" spans="1:6" hidden="1" x14ac:dyDescent="0.35">
      <c r="A99" s="5">
        <v>2022</v>
      </c>
      <c r="B99" s="42">
        <v>920.43100000000004</v>
      </c>
      <c r="C99" s="43">
        <v>949.73400000000004</v>
      </c>
      <c r="D99" s="48">
        <v>3509.1926109999999</v>
      </c>
      <c r="E99" s="56">
        <v>3695</v>
      </c>
      <c r="F99" s="33"/>
    </row>
    <row r="100" spans="1:6" hidden="1" x14ac:dyDescent="0.35">
      <c r="A100" s="5">
        <v>2023</v>
      </c>
      <c r="B100" s="42">
        <v>837.47299999999996</v>
      </c>
      <c r="C100" s="43">
        <v>789.14290000000005</v>
      </c>
      <c r="D100" s="48">
        <v>2942.2553210000001</v>
      </c>
      <c r="E100" s="56">
        <v>3858</v>
      </c>
      <c r="F100" s="33"/>
    </row>
    <row r="101" spans="1:6" hidden="1" x14ac:dyDescent="0.35">
      <c r="A101" s="5">
        <v>2024</v>
      </c>
      <c r="B101" s="36">
        <v>805.49800000000005</v>
      </c>
      <c r="C101" s="43">
        <v>898.16869999999994</v>
      </c>
      <c r="D101" s="48">
        <v>3582.937015</v>
      </c>
      <c r="E101" s="56">
        <v>3989</v>
      </c>
      <c r="F101" s="33"/>
    </row>
    <row r="102" spans="1:6" hidden="1" x14ac:dyDescent="0.35">
      <c r="A102" s="5">
        <v>2025</v>
      </c>
      <c r="B102" s="36">
        <v>1022.495</v>
      </c>
      <c r="C102" s="43">
        <v>877.25109999999995</v>
      </c>
      <c r="D102" s="48">
        <v>3240.9388520000002</v>
      </c>
      <c r="E102" s="56">
        <v>3868</v>
      </c>
      <c r="F102" s="33"/>
    </row>
    <row r="103" spans="1:6" hidden="1" x14ac:dyDescent="0.35">
      <c r="A103" s="5">
        <v>2026</v>
      </c>
      <c r="B103" s="36">
        <v>851.32</v>
      </c>
      <c r="C103" s="43">
        <v>769.44119999999998</v>
      </c>
      <c r="D103" s="48">
        <v>3415.96639</v>
      </c>
      <c r="E103" s="56">
        <v>3987</v>
      </c>
      <c r="F103" s="33"/>
    </row>
    <row r="104" spans="1:6" hidden="1" x14ac:dyDescent="0.35">
      <c r="A104" s="5">
        <v>2027</v>
      </c>
      <c r="B104" s="36">
        <v>803.47299999999996</v>
      </c>
      <c r="C104" s="43">
        <v>885.47699999999998</v>
      </c>
      <c r="D104" s="48">
        <v>3863.3847479999999</v>
      </c>
      <c r="E104" s="56">
        <v>4363</v>
      </c>
      <c r="F104" s="33"/>
    </row>
    <row r="105" spans="1:6" hidden="1" x14ac:dyDescent="0.35">
      <c r="A105" s="5">
        <v>2028</v>
      </c>
      <c r="B105" s="36">
        <v>598.32600000000002</v>
      </c>
      <c r="C105" s="43">
        <v>819.53129999999999</v>
      </c>
      <c r="D105" s="48">
        <v>3793.7478599999999</v>
      </c>
      <c r="E105" s="56">
        <v>4629</v>
      </c>
      <c r="F105" s="33"/>
    </row>
    <row r="106" spans="1:6" hidden="1" x14ac:dyDescent="0.35">
      <c r="A106" s="5">
        <v>2029</v>
      </c>
      <c r="B106" s="36">
        <v>530.91</v>
      </c>
      <c r="C106" s="43">
        <v>666.2867</v>
      </c>
      <c r="D106" s="48">
        <v>3185.6014530000002</v>
      </c>
      <c r="E106" s="56">
        <v>4781</v>
      </c>
      <c r="F106" s="33"/>
    </row>
    <row r="107" spans="1:6" hidden="1" x14ac:dyDescent="0.35">
      <c r="A107" s="5">
        <v>2030</v>
      </c>
      <c r="B107" s="36">
        <v>444.28100000000001</v>
      </c>
      <c r="C107" s="43">
        <v>630.72559999999999</v>
      </c>
      <c r="D107" s="48">
        <v>3061.3542830000001</v>
      </c>
      <c r="E107" s="56">
        <v>4854</v>
      </c>
      <c r="F107" s="33"/>
    </row>
    <row r="108" spans="1:6" hidden="1" x14ac:dyDescent="0.35">
      <c r="A108" s="5">
        <v>2031</v>
      </c>
      <c r="B108" s="36">
        <v>752.59799999999996</v>
      </c>
      <c r="C108" s="43">
        <v>714.43679999999995</v>
      </c>
      <c r="D108" s="48">
        <v>3313.3696180000002</v>
      </c>
      <c r="E108" s="56">
        <v>4638</v>
      </c>
      <c r="F108" s="33"/>
    </row>
    <row r="109" spans="1:6" hidden="1" x14ac:dyDescent="0.35">
      <c r="A109" s="5">
        <v>2032</v>
      </c>
      <c r="B109" s="36">
        <v>773.60799999999995</v>
      </c>
      <c r="C109" s="43">
        <v>628.70839999999998</v>
      </c>
      <c r="D109" s="48">
        <v>2808.9376790000001</v>
      </c>
      <c r="E109" s="56">
        <v>4468</v>
      </c>
      <c r="F109" s="33"/>
    </row>
    <row r="110" spans="1:6" hidden="1" x14ac:dyDescent="0.35">
      <c r="A110" s="5">
        <v>2033</v>
      </c>
      <c r="B110" s="36">
        <v>800.03899999999999</v>
      </c>
      <c r="C110" s="43">
        <v>543.19619999999998</v>
      </c>
      <c r="D110" s="48">
        <v>2455.9165710000002</v>
      </c>
      <c r="E110" s="56">
        <v>4518</v>
      </c>
      <c r="F110" s="33"/>
    </row>
    <row r="111" spans="1:6" hidden="1" x14ac:dyDescent="0.35">
      <c r="A111" s="5">
        <v>2034</v>
      </c>
      <c r="B111" s="36"/>
      <c r="C111" s="43"/>
      <c r="D111" s="48"/>
      <c r="E111" s="56"/>
      <c r="F111" s="33"/>
    </row>
    <row r="112" spans="1:6" hidden="1" x14ac:dyDescent="0.35">
      <c r="A112" s="5">
        <v>2035</v>
      </c>
      <c r="B112" s="36">
        <f>B138+B142+B143</f>
        <v>3224.8130000000001</v>
      </c>
      <c r="C112" s="32">
        <f>C138+C142+C143</f>
        <v>3277.9270000000001</v>
      </c>
      <c r="D112" s="58">
        <f>D138+D142+D143</f>
        <v>13067.813818000001</v>
      </c>
      <c r="E112" s="56">
        <f>AVERAGE(E138:E143)</f>
        <v>3925</v>
      </c>
      <c r="F112" s="33"/>
    </row>
    <row r="113" spans="1:6" hidden="1" x14ac:dyDescent="0.35">
      <c r="A113" s="5">
        <v>2036</v>
      </c>
      <c r="B113" s="36">
        <f>B144+B145+B146</f>
        <v>3312.3679999999995</v>
      </c>
      <c r="C113" s="32">
        <f>C144+C145+C146</f>
        <v>3147.8195000000001</v>
      </c>
      <c r="D113" s="58">
        <f>D144+D145+D146</f>
        <v>15441.447412</v>
      </c>
      <c r="E113" s="56">
        <f>AVERAGE(E144:E146)</f>
        <v>4776.333333333333</v>
      </c>
      <c r="F113" s="33"/>
    </row>
    <row r="114" spans="1:6" hidden="1" x14ac:dyDescent="0.35">
      <c r="A114" s="5">
        <v>2037</v>
      </c>
      <c r="B114" s="36">
        <f>B147+B148+B149</f>
        <v>1676.249</v>
      </c>
      <c r="C114" s="32">
        <f>C147+C148+C149</f>
        <v>2789.212</v>
      </c>
      <c r="D114" s="58">
        <f>D147+D148+D149</f>
        <v>15128.840553999999</v>
      </c>
      <c r="E114" s="56">
        <f>AVERAGE(E147:E149)</f>
        <v>5430.666666666667</v>
      </c>
      <c r="F114" s="33"/>
    </row>
    <row r="115" spans="1:6" hidden="1" x14ac:dyDescent="0.35">
      <c r="A115" s="5">
        <v>2038</v>
      </c>
      <c r="B115" s="36">
        <v>2572</v>
      </c>
      <c r="C115" s="36">
        <v>1630</v>
      </c>
      <c r="D115" s="36">
        <v>8530</v>
      </c>
      <c r="E115" s="56">
        <f>AVERAGE(E150:E152)</f>
        <v>5262.333333333333</v>
      </c>
      <c r="F115" s="33"/>
    </row>
    <row r="116" spans="1:6" hidden="1" x14ac:dyDescent="0.35">
      <c r="A116" s="5">
        <v>2039</v>
      </c>
      <c r="B116" s="36"/>
      <c r="C116" s="43"/>
      <c r="D116" s="48"/>
      <c r="E116" s="56"/>
      <c r="F116" s="33"/>
    </row>
    <row r="117" spans="1:6" hidden="1" x14ac:dyDescent="0.35">
      <c r="A117" s="5">
        <v>2040</v>
      </c>
      <c r="B117" s="36"/>
      <c r="C117" s="43"/>
      <c r="D117" s="48"/>
      <c r="E117" s="56"/>
      <c r="F117" s="33"/>
    </row>
    <row r="118" spans="1:6" hidden="1" x14ac:dyDescent="0.35">
      <c r="A118" s="5">
        <v>2041</v>
      </c>
      <c r="B118" s="36">
        <v>994.63199999999995</v>
      </c>
      <c r="C118" s="43">
        <v>745.49540000000002</v>
      </c>
      <c r="D118" s="48">
        <v>3568.3889600000002</v>
      </c>
      <c r="E118" s="56">
        <v>4787</v>
      </c>
      <c r="F118" s="33"/>
    </row>
    <row r="119" spans="1:6" hidden="1" x14ac:dyDescent="0.35">
      <c r="A119" s="5">
        <v>2042</v>
      </c>
      <c r="B119" s="36">
        <v>1008.567</v>
      </c>
      <c r="C119" s="43">
        <v>680.63289999999995</v>
      </c>
      <c r="D119" s="48">
        <v>3298.8541839999998</v>
      </c>
      <c r="E119" s="56">
        <v>4847</v>
      </c>
      <c r="F119" s="33"/>
    </row>
    <row r="120" spans="1:6" hidden="1" x14ac:dyDescent="0.35">
      <c r="A120" s="5">
        <v>2043</v>
      </c>
      <c r="B120" s="36">
        <v>976.03800000000001</v>
      </c>
      <c r="C120" s="43">
        <v>665.11540000000002</v>
      </c>
      <c r="D120" s="48">
        <v>2918.8376320000002</v>
      </c>
      <c r="E120" s="56">
        <v>4238</v>
      </c>
      <c r="F120" s="33"/>
    </row>
    <row r="121" spans="1:6" hidden="1" x14ac:dyDescent="0.35">
      <c r="A121" s="5">
        <v>2044</v>
      </c>
      <c r="B121" s="36">
        <v>998.68399999999997</v>
      </c>
      <c r="C121" s="43">
        <v>869.74019999999996</v>
      </c>
      <c r="D121" s="48">
        <v>3108.1874299999999</v>
      </c>
      <c r="E121" s="56">
        <v>3574</v>
      </c>
      <c r="F121" s="33"/>
    </row>
    <row r="122" spans="1:6" hidden="1" x14ac:dyDescent="0.35">
      <c r="A122" s="5">
        <v>2045</v>
      </c>
      <c r="B122" s="36">
        <v>971.48599999999999</v>
      </c>
      <c r="C122" s="43">
        <v>914.57079999999996</v>
      </c>
      <c r="D122" s="48">
        <v>3251.9309020000001</v>
      </c>
      <c r="E122" s="56">
        <v>3556</v>
      </c>
      <c r="F122" s="33"/>
    </row>
    <row r="123" spans="1:6" hidden="1" x14ac:dyDescent="0.35">
      <c r="A123" s="5">
        <v>2046</v>
      </c>
      <c r="B123" s="36">
        <v>819.38699999999994</v>
      </c>
      <c r="C123" s="43">
        <v>990.6096</v>
      </c>
      <c r="D123" s="48">
        <v>3455.2145329999998</v>
      </c>
      <c r="E123" s="56">
        <v>3488</v>
      </c>
      <c r="F123" s="33"/>
    </row>
    <row r="124" spans="1:6" hidden="1" x14ac:dyDescent="0.35">
      <c r="A124" s="5">
        <v>2047</v>
      </c>
      <c r="B124" s="36">
        <v>502.28800000000001</v>
      </c>
      <c r="C124" s="43">
        <v>1209.2122999999999</v>
      </c>
      <c r="D124" s="48">
        <v>4119.06556</v>
      </c>
      <c r="E124" s="56">
        <v>3403</v>
      </c>
      <c r="F124" s="33"/>
    </row>
    <row r="125" spans="1:6" hidden="1" x14ac:dyDescent="0.35">
      <c r="A125" s="5">
        <v>2048</v>
      </c>
      <c r="B125" s="36">
        <v>370.26499999999999</v>
      </c>
      <c r="C125" s="43">
        <v>954.78279999999995</v>
      </c>
      <c r="D125" s="48">
        <v>3194.828872</v>
      </c>
      <c r="E125" s="56">
        <v>3347</v>
      </c>
      <c r="F125" s="33"/>
    </row>
    <row r="126" spans="1:6" hidden="1" x14ac:dyDescent="0.35">
      <c r="A126" s="5">
        <v>2049</v>
      </c>
      <c r="B126" s="36">
        <v>245.94499999999999</v>
      </c>
      <c r="C126" s="43">
        <v>677.44839999999999</v>
      </c>
      <c r="D126" s="48">
        <v>2032.2695140000001</v>
      </c>
      <c r="E126" s="56">
        <v>3000</v>
      </c>
      <c r="F126" s="33"/>
    </row>
    <row r="127" spans="1:6" hidden="1" x14ac:dyDescent="0.35">
      <c r="A127" s="5">
        <v>2050</v>
      </c>
      <c r="B127" s="36">
        <v>699.02200000000005</v>
      </c>
      <c r="C127" s="43">
        <v>450.13139999999999</v>
      </c>
      <c r="D127" s="48">
        <v>1282.3764189999999</v>
      </c>
      <c r="E127" s="56">
        <v>2849</v>
      </c>
      <c r="F127" s="33"/>
    </row>
    <row r="128" spans="1:6" hidden="1" x14ac:dyDescent="0.35">
      <c r="A128" s="5">
        <v>2051</v>
      </c>
      <c r="B128" s="36">
        <v>779.11599999999999</v>
      </c>
      <c r="C128" s="43">
        <v>362.43830000000003</v>
      </c>
      <c r="D128" s="48">
        <v>1178.3625999999999</v>
      </c>
      <c r="E128" s="56">
        <v>3251</v>
      </c>
      <c r="F128" s="33"/>
    </row>
    <row r="129" spans="1:6" hidden="1" x14ac:dyDescent="0.35">
      <c r="A129" s="5">
        <v>2052</v>
      </c>
      <c r="B129" s="36">
        <v>708.12300000000005</v>
      </c>
      <c r="C129" s="43">
        <v>671.01700000000005</v>
      </c>
      <c r="D129" s="48">
        <v>2455.9165710000002</v>
      </c>
      <c r="E129" s="56">
        <v>3660</v>
      </c>
      <c r="F129" s="33"/>
    </row>
    <row r="130" spans="1:6" hidden="1" x14ac:dyDescent="0.35">
      <c r="A130" s="5">
        <v>2053</v>
      </c>
      <c r="B130" s="36"/>
      <c r="C130" s="43"/>
      <c r="D130" s="48"/>
      <c r="E130" s="56"/>
      <c r="F130" s="33"/>
    </row>
    <row r="131" spans="1:6" hidden="1" x14ac:dyDescent="0.35">
      <c r="A131" s="5">
        <v>2054</v>
      </c>
      <c r="B131" s="36">
        <f>B174+B175+B176</f>
        <v>4009</v>
      </c>
      <c r="C131" s="36">
        <f>C174+C175+C176</f>
        <v>2890.7615000000001</v>
      </c>
      <c r="D131" s="36">
        <f>D174+D175+D176</f>
        <v>11325.369819</v>
      </c>
      <c r="E131" s="56">
        <f>AVERAGE(E174:E176)</f>
        <v>3954.3333333333335</v>
      </c>
      <c r="F131" s="33"/>
    </row>
    <row r="132" spans="1:6" hidden="1" x14ac:dyDescent="0.35">
      <c r="A132" s="5">
        <v>2055</v>
      </c>
      <c r="B132" s="36">
        <f>B177+B178+B179</f>
        <v>3385.453</v>
      </c>
      <c r="C132" s="36">
        <f>C177+C178+C179</f>
        <v>3374.6770000000001</v>
      </c>
      <c r="D132" s="36">
        <f>D177+D178+D179</f>
        <v>10696.209567</v>
      </c>
      <c r="E132" s="56">
        <f>AVERAGE(E177:E179)</f>
        <v>3186</v>
      </c>
      <c r="F132" s="33"/>
    </row>
    <row r="133" spans="1:6" hidden="1" x14ac:dyDescent="0.35">
      <c r="A133" s="5">
        <v>2056</v>
      </c>
      <c r="B133" s="36">
        <v>1534.903</v>
      </c>
      <c r="C133" s="56">
        <f>C180+C181+C182</f>
        <v>3217.4879000000001</v>
      </c>
      <c r="D133" s="36">
        <v>10468</v>
      </c>
      <c r="E133" s="56">
        <f>AVERAGE(E180:E182)</f>
        <v>3248</v>
      </c>
      <c r="F133" s="33"/>
    </row>
    <row r="134" spans="1:6" hidden="1" x14ac:dyDescent="0.35">
      <c r="A134" s="5">
        <v>2057</v>
      </c>
      <c r="B134" s="36">
        <f>B183+B184+B185</f>
        <v>1824.1240000000003</v>
      </c>
      <c r="C134" s="36">
        <f>C183+C184+C185</f>
        <v>1227.0532000000001</v>
      </c>
      <c r="D134" s="36">
        <f>D183+D184+D185</f>
        <v>5009.5670710000004</v>
      </c>
      <c r="E134" s="56">
        <f>AVERAGE(E183:E185)</f>
        <v>4091.3333333333335</v>
      </c>
      <c r="F134" s="59"/>
    </row>
    <row r="135" spans="1:6" x14ac:dyDescent="0.35">
      <c r="A135" s="5">
        <v>2020</v>
      </c>
      <c r="B135" s="36">
        <f>SUM(B247:B258)</f>
        <v>10762.729000000001</v>
      </c>
      <c r="C135" s="36">
        <f t="shared" ref="C135:D135" si="1">SUM(C247:C258)</f>
        <v>10171.90605</v>
      </c>
      <c r="D135" s="36">
        <f t="shared" si="1"/>
        <v>42762.902139999998</v>
      </c>
      <c r="E135" s="56">
        <f>AVERAGE(E247:E258)</f>
        <v>4202.083333333333</v>
      </c>
      <c r="F135" s="59"/>
    </row>
    <row r="136" spans="1:6" hidden="1" x14ac:dyDescent="0.35">
      <c r="A136" s="5"/>
      <c r="B136" s="36"/>
      <c r="C136" s="43"/>
      <c r="D136" s="48"/>
      <c r="E136" s="56"/>
      <c r="F136" s="33"/>
    </row>
    <row r="137" spans="1:6" hidden="1" x14ac:dyDescent="0.35">
      <c r="A137" s="5">
        <v>2015</v>
      </c>
      <c r="B137" s="36"/>
      <c r="C137" s="43"/>
      <c r="D137" s="48"/>
      <c r="E137" s="56"/>
      <c r="F137" s="33"/>
    </row>
    <row r="138" spans="1:6" hidden="1" x14ac:dyDescent="0.35">
      <c r="A138" s="57" t="s">
        <v>21</v>
      </c>
      <c r="B138" s="36">
        <v>999</v>
      </c>
      <c r="C138" s="42">
        <v>798.62699999999995</v>
      </c>
      <c r="D138" s="47">
        <v>2979.632474</v>
      </c>
      <c r="E138" s="56">
        <v>3731</v>
      </c>
      <c r="F138" s="33"/>
    </row>
    <row r="139" spans="1:6" hidden="1" x14ac:dyDescent="0.35">
      <c r="A139" s="57"/>
      <c r="B139" s="42"/>
      <c r="C139" s="42">
        <v>798.62699999999995</v>
      </c>
      <c r="D139" s="47"/>
      <c r="E139" s="36"/>
      <c r="F139" s="30"/>
    </row>
    <row r="140" spans="1:6" hidden="1" x14ac:dyDescent="0.35">
      <c r="A140" s="57"/>
      <c r="B140" s="60"/>
      <c r="C140" s="42">
        <v>798.62699999999995</v>
      </c>
      <c r="D140" s="61"/>
      <c r="E140" s="36"/>
      <c r="F140" s="30"/>
    </row>
    <row r="141" spans="1:6" hidden="1" x14ac:dyDescent="0.35">
      <c r="A141" s="57"/>
      <c r="B141" s="62"/>
      <c r="C141" s="42">
        <v>798.62699999999995</v>
      </c>
      <c r="D141" s="63"/>
      <c r="E141" s="62"/>
      <c r="F141" s="30"/>
    </row>
    <row r="142" spans="1:6" hidden="1" x14ac:dyDescent="0.35">
      <c r="A142" s="57" t="s">
        <v>31</v>
      </c>
      <c r="B142" s="36">
        <v>1001.843</v>
      </c>
      <c r="C142" s="42">
        <v>971.17</v>
      </c>
      <c r="D142" s="47">
        <v>3696.2705230000001</v>
      </c>
      <c r="E142" s="42">
        <v>3806</v>
      </c>
      <c r="F142" s="30"/>
    </row>
    <row r="143" spans="1:6" hidden="1" x14ac:dyDescent="0.35">
      <c r="A143" s="57" t="s">
        <v>23</v>
      </c>
      <c r="B143" s="36">
        <v>1223.97</v>
      </c>
      <c r="C143" s="42">
        <v>1508.13</v>
      </c>
      <c r="D143" s="47">
        <v>6391.9108210000004</v>
      </c>
      <c r="E143" s="42">
        <v>4238</v>
      </c>
      <c r="F143" s="30"/>
    </row>
    <row r="144" spans="1:6" hidden="1" x14ac:dyDescent="0.35">
      <c r="A144" s="57" t="s">
        <v>13</v>
      </c>
      <c r="B144" s="36">
        <v>1203.92</v>
      </c>
      <c r="C144" s="42">
        <v>719.95460000000003</v>
      </c>
      <c r="D144" s="47">
        <v>3114.8036769999999</v>
      </c>
      <c r="E144" s="42">
        <v>4326</v>
      </c>
      <c r="F144" s="30"/>
    </row>
    <row r="145" spans="1:6" hidden="1" x14ac:dyDescent="0.35">
      <c r="A145" s="57" t="s">
        <v>14</v>
      </c>
      <c r="B145" s="36">
        <v>1068.5119999999999</v>
      </c>
      <c r="C145" s="42">
        <v>860.6114</v>
      </c>
      <c r="D145" s="47">
        <v>4100.9618140000002</v>
      </c>
      <c r="E145" s="42">
        <v>4755</v>
      </c>
      <c r="F145" s="30"/>
    </row>
    <row r="146" spans="1:6" hidden="1" x14ac:dyDescent="0.35">
      <c r="A146" s="57" t="s">
        <v>15</v>
      </c>
      <c r="B146" s="36">
        <v>1039.9359999999999</v>
      </c>
      <c r="C146" s="42">
        <v>1567.2535</v>
      </c>
      <c r="D146" s="47">
        <v>8225.6819209999994</v>
      </c>
      <c r="E146" s="42">
        <v>5248</v>
      </c>
      <c r="F146" s="30"/>
    </row>
    <row r="147" spans="1:6" hidden="1" x14ac:dyDescent="0.35">
      <c r="A147" s="57" t="s">
        <v>16</v>
      </c>
      <c r="B147" s="36">
        <v>745.38</v>
      </c>
      <c r="C147" s="42">
        <v>900.64</v>
      </c>
      <c r="D147" s="47">
        <v>5171.2980239999997</v>
      </c>
      <c r="E147" s="42">
        <v>5742</v>
      </c>
      <c r="F147" s="30"/>
    </row>
    <row r="148" spans="1:6" hidden="1" x14ac:dyDescent="0.35">
      <c r="A148" s="57" t="s">
        <v>17</v>
      </c>
      <c r="B148" s="36">
        <v>545.67999999999995</v>
      </c>
      <c r="C148" s="42">
        <v>793.55</v>
      </c>
      <c r="D148" s="47">
        <v>4196.7700279999999</v>
      </c>
      <c r="E148" s="42">
        <v>5289</v>
      </c>
    </row>
    <row r="149" spans="1:6" hidden="1" x14ac:dyDescent="0.35">
      <c r="A149" s="57" t="s">
        <v>18</v>
      </c>
      <c r="B149" s="36">
        <v>385.18900000000002</v>
      </c>
      <c r="C149" s="32">
        <v>1095.0219999999999</v>
      </c>
      <c r="D149" s="47">
        <v>5760.7725019999998</v>
      </c>
      <c r="E149" s="42">
        <v>5261</v>
      </c>
    </row>
    <row r="150" spans="1:6" hidden="1" x14ac:dyDescent="0.35">
      <c r="A150" s="57" t="s">
        <v>19</v>
      </c>
      <c r="B150" s="36">
        <v>558.77</v>
      </c>
      <c r="C150" s="32">
        <v>465.29</v>
      </c>
      <c r="D150" s="47">
        <v>2513.3247769999998</v>
      </c>
      <c r="E150" s="42">
        <v>5402</v>
      </c>
    </row>
    <row r="151" spans="1:6" hidden="1" x14ac:dyDescent="0.35">
      <c r="A151" s="57" t="s">
        <v>29</v>
      </c>
      <c r="B151" s="36">
        <v>794.53</v>
      </c>
      <c r="C151" s="32">
        <v>454.47</v>
      </c>
      <c r="D151" s="47">
        <v>2413.39831</v>
      </c>
      <c r="E151" s="42">
        <v>5310</v>
      </c>
    </row>
    <row r="152" spans="1:6" hidden="1" x14ac:dyDescent="0.35">
      <c r="A152" s="57" t="s">
        <v>20</v>
      </c>
      <c r="B152" s="56">
        <v>956</v>
      </c>
      <c r="C152" s="36">
        <v>709.92750000000001</v>
      </c>
      <c r="D152" s="33">
        <v>3603.1475970000001</v>
      </c>
      <c r="E152" s="42">
        <v>5075</v>
      </c>
    </row>
    <row r="153" spans="1:6" x14ac:dyDescent="0.35">
      <c r="A153" s="5">
        <v>2021</v>
      </c>
      <c r="B153" s="56">
        <f>SUM(B261:B272)</f>
        <v>11097.226500000002</v>
      </c>
      <c r="C153" s="56">
        <f>SUM(C261:C272)</f>
        <v>11221.5164</v>
      </c>
      <c r="D153" s="56">
        <f>SUM(D261:D272)</f>
        <v>46967.154538999996</v>
      </c>
      <c r="E153" s="42">
        <f>AVERAGE(E203:E206)</f>
        <v>4196.6666666666661</v>
      </c>
    </row>
    <row r="154" spans="1:6" x14ac:dyDescent="0.35">
      <c r="A154" s="5">
        <v>2022</v>
      </c>
      <c r="B154" s="56">
        <f>SUM(B275:B286)</f>
        <v>10734.347999999998</v>
      </c>
      <c r="C154" s="56">
        <f>SUM(C275:C286)</f>
        <v>10953.322999999999</v>
      </c>
      <c r="D154" s="56">
        <f>SUM(D275:D286)</f>
        <v>51920.392024999994</v>
      </c>
      <c r="E154" s="56">
        <f>AVERAGE(E275:E286)</f>
        <v>4741.25</v>
      </c>
    </row>
    <row r="155" spans="1:6" x14ac:dyDescent="0.35">
      <c r="A155" s="5">
        <v>2023</v>
      </c>
      <c r="B155" s="56">
        <f>SUM(B289:B300)</f>
        <v>10152.513000000001</v>
      </c>
      <c r="C155" s="56">
        <f t="shared" ref="C155:D155" si="2">SUM(C289:C300)</f>
        <v>9343.5286500000002</v>
      </c>
      <c r="D155" s="56">
        <f t="shared" si="2"/>
        <v>51066.250284159571</v>
      </c>
      <c r="E155" s="56">
        <f>AVERAGE(E289:E300)</f>
        <v>5489.6757352337809</v>
      </c>
    </row>
    <row r="156" spans="1:6" hidden="1" x14ac:dyDescent="0.35">
      <c r="A156" s="57">
        <v>2018</v>
      </c>
      <c r="B156" s="56"/>
      <c r="C156" s="36"/>
      <c r="D156" s="33"/>
      <c r="E156" s="42"/>
    </row>
    <row r="157" spans="1:6" hidden="1" x14ac:dyDescent="0.35">
      <c r="A157" s="57" t="s">
        <v>9</v>
      </c>
      <c r="B157" s="56">
        <f>B219+B220++B221</f>
        <v>3256.3850000000002</v>
      </c>
      <c r="C157" s="56">
        <f>C219+C220++C221</f>
        <v>2590.7222000000002</v>
      </c>
      <c r="D157" s="56">
        <f>D219+D220++D221</f>
        <v>13654.642442</v>
      </c>
      <c r="E157" s="56">
        <f>AVERAGE(E219:E221)</f>
        <v>5272</v>
      </c>
    </row>
    <row r="158" spans="1:6" hidden="1" x14ac:dyDescent="0.35">
      <c r="A158" s="57" t="s">
        <v>10</v>
      </c>
      <c r="B158" s="56">
        <f>B222+B223+B224</f>
        <v>3417.4</v>
      </c>
      <c r="C158" s="56">
        <f>C222+C223+C224</f>
        <v>2966.1754999999998</v>
      </c>
      <c r="D158" s="56">
        <f>D222+D223+D224</f>
        <v>13299.205317</v>
      </c>
      <c r="E158" s="56">
        <f>AVERAGE(E222:E224)</f>
        <v>4495</v>
      </c>
    </row>
    <row r="159" spans="1:6" hidden="1" x14ac:dyDescent="0.35">
      <c r="A159" s="57" t="s">
        <v>11</v>
      </c>
      <c r="B159" s="56">
        <f>B225+B226+B227</f>
        <v>1587.7159999999999</v>
      </c>
      <c r="C159" s="56">
        <f>C225+C226+C227</f>
        <v>2953.8677500000003</v>
      </c>
      <c r="D159" s="56">
        <f>D225+D226+D227</f>
        <v>11715.424135000001</v>
      </c>
      <c r="E159" s="56">
        <f>AVERAGE(E225:E227)</f>
        <v>3922.3333333333335</v>
      </c>
    </row>
    <row r="160" spans="1:6" hidden="1" x14ac:dyDescent="0.35">
      <c r="A160" s="57" t="s">
        <v>12</v>
      </c>
      <c r="B160" s="56">
        <f>B228+B229+B230</f>
        <v>2439.0550000000003</v>
      </c>
      <c r="C160" s="56">
        <f>C228+C229+C230</f>
        <v>1936.1293000000001</v>
      </c>
      <c r="D160" s="56">
        <f>D228+D229+D230</f>
        <v>8201.495422</v>
      </c>
      <c r="E160" s="56">
        <f>AVERAGE(E228:E230)</f>
        <v>4229</v>
      </c>
    </row>
    <row r="161" spans="1:5" hidden="1" x14ac:dyDescent="0.35">
      <c r="A161" s="57"/>
      <c r="B161" s="56"/>
      <c r="C161" s="56"/>
      <c r="D161" s="64"/>
      <c r="E161" s="56"/>
    </row>
    <row r="162" spans="1:5" hidden="1" x14ac:dyDescent="0.35">
      <c r="A162" s="57"/>
      <c r="B162" s="56"/>
      <c r="C162" s="56"/>
      <c r="D162" s="64"/>
      <c r="E162" s="56"/>
    </row>
    <row r="163" spans="1:5" hidden="1" x14ac:dyDescent="0.35">
      <c r="A163" s="57">
        <v>2019</v>
      </c>
      <c r="B163" s="56"/>
      <c r="C163" s="56"/>
      <c r="D163" s="64"/>
      <c r="E163" s="56"/>
    </row>
    <row r="164" spans="1:5" hidden="1" x14ac:dyDescent="0.35">
      <c r="A164" s="57" t="s">
        <v>9</v>
      </c>
      <c r="B164" s="65">
        <f>B233+B234+B235</f>
        <v>3498.9560000000001</v>
      </c>
      <c r="C164" s="56">
        <f>C233+C234+C235</f>
        <v>2597.6633000000002</v>
      </c>
      <c r="D164" s="56">
        <f>D233+D234+D235</f>
        <v>10345.487533</v>
      </c>
      <c r="E164" s="56">
        <f>AVERAGE(E233:E235)</f>
        <v>3988.6666666666665</v>
      </c>
    </row>
    <row r="165" spans="1:5" hidden="1" x14ac:dyDescent="0.35">
      <c r="A165" s="57" t="s">
        <v>10</v>
      </c>
      <c r="B165" s="56">
        <f>B236+B237+B238</f>
        <v>3328.5060000000003</v>
      </c>
      <c r="C165" s="56">
        <f>C236+C237+C238</f>
        <v>2868.5690500000001</v>
      </c>
      <c r="D165" s="56">
        <f>D236+D237+D238</f>
        <v>11324.926398</v>
      </c>
      <c r="E165" s="56">
        <f>AVERAGE(E236:E238)</f>
        <v>3938.6666666666665</v>
      </c>
    </row>
    <row r="166" spans="1:5" hidden="1" x14ac:dyDescent="0.35">
      <c r="A166" s="57" t="s">
        <v>11</v>
      </c>
      <c r="B166" s="56">
        <f>B239+B240+B241</f>
        <v>1721.5800000000002</v>
      </c>
      <c r="C166" s="56">
        <f>C239+C240+C241</f>
        <v>2651.0645</v>
      </c>
      <c r="D166" s="56">
        <f>D239+D240+D241</f>
        <v>10655.871515999999</v>
      </c>
      <c r="E166" s="56">
        <f>AVERAGE(E239:E241)</f>
        <v>4034.3333333333335</v>
      </c>
    </row>
    <row r="167" spans="1:5" hidden="1" x14ac:dyDescent="0.35">
      <c r="A167" s="57" t="s">
        <v>12</v>
      </c>
      <c r="B167" s="56">
        <f>B242+B243+B244</f>
        <v>2273.9879999999998</v>
      </c>
      <c r="C167" s="56">
        <f>C242+C243+C244</f>
        <v>2122.0459999999998</v>
      </c>
      <c r="D167" s="56">
        <f>D242+D243+D244</f>
        <v>9383.8911360000002</v>
      </c>
      <c r="E167" s="56">
        <f>AVERAGE(E242:E244)</f>
        <v>4425</v>
      </c>
    </row>
    <row r="168" spans="1:5" hidden="1" x14ac:dyDescent="0.35">
      <c r="A168" s="57"/>
      <c r="B168" s="56"/>
      <c r="C168" s="56"/>
      <c r="D168" s="64"/>
      <c r="E168" s="56"/>
    </row>
    <row r="169" spans="1:5" hidden="1" x14ac:dyDescent="0.35">
      <c r="A169" s="57">
        <v>2020</v>
      </c>
      <c r="B169" s="56"/>
      <c r="C169" s="56"/>
      <c r="D169" s="64"/>
      <c r="E169" s="56"/>
    </row>
    <row r="170" spans="1:5" ht="19.5" hidden="1" x14ac:dyDescent="0.35">
      <c r="A170" s="68" t="s">
        <v>57</v>
      </c>
      <c r="B170" s="56">
        <f>B247+B248+B249</f>
        <v>3658.0240000000003</v>
      </c>
      <c r="C170" s="56">
        <f>C247+C248+C249</f>
        <v>2661.7449999999999</v>
      </c>
      <c r="D170" s="56">
        <f>+D247+D248+D249</f>
        <v>12178.518958000001</v>
      </c>
      <c r="E170" s="56">
        <f>AVERAGE(E247:E249)</f>
        <v>4575.666666666667</v>
      </c>
    </row>
    <row r="171" spans="1:5" ht="19.5" hidden="1" x14ac:dyDescent="0.35">
      <c r="A171" s="68" t="s">
        <v>58</v>
      </c>
      <c r="B171" s="56">
        <f>B250+B251+B252</f>
        <v>3369.2780000000002</v>
      </c>
      <c r="C171" s="56">
        <f>C250+C251+C252</f>
        <v>2586.3410000000003</v>
      </c>
      <c r="D171" s="56">
        <f>D250+D251+D252</f>
        <v>10934.653354</v>
      </c>
      <c r="E171" s="56">
        <f>AVERAGE(E250:E252)</f>
        <v>4224.333333333333</v>
      </c>
    </row>
    <row r="172" spans="1:5" ht="19.5" hidden="1" x14ac:dyDescent="0.35">
      <c r="A172" s="68" t="s">
        <v>59</v>
      </c>
      <c r="B172" s="56">
        <f>B253+B254+B255</f>
        <v>1321.7570000000001</v>
      </c>
      <c r="C172" s="56">
        <f t="shared" ref="C172" si="3">C253+C254+C255</f>
        <v>2699.8094000000001</v>
      </c>
      <c r="D172" s="56">
        <f>D253+D254+D255</f>
        <v>10360.568037999999</v>
      </c>
      <c r="E172" s="56">
        <f>AVERAGE(E253:E255)</f>
        <v>3831</v>
      </c>
    </row>
    <row r="173" spans="1:5" hidden="1" x14ac:dyDescent="0.35">
      <c r="A173" s="5" t="s">
        <v>12</v>
      </c>
      <c r="B173" s="56"/>
      <c r="C173" s="36"/>
      <c r="D173" s="33"/>
      <c r="E173" s="42"/>
    </row>
    <row r="174" spans="1:5" hidden="1" x14ac:dyDescent="0.35">
      <c r="A174" s="4" t="s">
        <v>33</v>
      </c>
      <c r="B174" s="56">
        <v>1247.56</v>
      </c>
      <c r="C174" s="36">
        <v>728.97860000000003</v>
      </c>
      <c r="D174" s="33">
        <v>3172.8846490000001</v>
      </c>
      <c r="E174" s="42">
        <v>4353</v>
      </c>
    </row>
    <row r="175" spans="1:5" hidden="1" x14ac:dyDescent="0.35">
      <c r="A175" s="5" t="s">
        <v>10</v>
      </c>
      <c r="B175" s="56">
        <v>1318.77</v>
      </c>
      <c r="C175" s="36">
        <v>1162.9929</v>
      </c>
      <c r="D175" s="33">
        <v>4614.0900549999997</v>
      </c>
      <c r="E175" s="42">
        <v>3967</v>
      </c>
    </row>
    <row r="176" spans="1:5" hidden="1" x14ac:dyDescent="0.35">
      <c r="A176" s="4" t="s">
        <v>11</v>
      </c>
      <c r="B176" s="56">
        <v>1442.67</v>
      </c>
      <c r="C176" s="36">
        <v>998.79</v>
      </c>
      <c r="D176" s="33">
        <v>3538.3951149999998</v>
      </c>
      <c r="E176" s="42">
        <v>3543</v>
      </c>
    </row>
    <row r="177" spans="1:5" hidden="1" x14ac:dyDescent="0.35">
      <c r="A177" s="5" t="s">
        <v>12</v>
      </c>
      <c r="B177" s="56">
        <v>1388</v>
      </c>
      <c r="C177" s="36">
        <v>1083.2850000000001</v>
      </c>
      <c r="D177" s="33">
        <v>3369.005999</v>
      </c>
      <c r="E177" s="42">
        <v>3110</v>
      </c>
    </row>
    <row r="178" spans="1:5" hidden="1" x14ac:dyDescent="0.35">
      <c r="A178" s="4" t="s">
        <v>33</v>
      </c>
      <c r="B178" s="56">
        <v>1106.06</v>
      </c>
      <c r="C178" s="36">
        <v>1295.8</v>
      </c>
      <c r="D178" s="33">
        <v>3914.963538</v>
      </c>
      <c r="E178" s="42">
        <v>3021</v>
      </c>
    </row>
    <row r="179" spans="1:5" hidden="1" x14ac:dyDescent="0.35">
      <c r="A179" s="5" t="s">
        <v>10</v>
      </c>
      <c r="B179" s="56">
        <v>891.39300000000003</v>
      </c>
      <c r="C179" s="36">
        <v>995.59199999999998</v>
      </c>
      <c r="D179" s="33">
        <v>3412.2400299999999</v>
      </c>
      <c r="E179" s="42">
        <v>3427</v>
      </c>
    </row>
    <row r="180" spans="1:5" hidden="1" x14ac:dyDescent="0.35">
      <c r="A180" s="4" t="s">
        <v>11</v>
      </c>
      <c r="B180" s="56">
        <v>453.37</v>
      </c>
      <c r="C180" s="36">
        <v>1319</v>
      </c>
      <c r="D180" s="33">
        <v>4436.999898</v>
      </c>
      <c r="E180" s="42">
        <v>3364</v>
      </c>
    </row>
    <row r="181" spans="1:5" hidden="1" x14ac:dyDescent="0.35">
      <c r="A181" s="5" t="s">
        <v>12</v>
      </c>
      <c r="B181" s="56">
        <v>441.36900000000003</v>
      </c>
      <c r="C181" s="36">
        <v>1115.75</v>
      </c>
      <c r="D181" s="33">
        <v>3475.453</v>
      </c>
      <c r="E181" s="42">
        <v>3115</v>
      </c>
    </row>
    <row r="182" spans="1:5" hidden="1" x14ac:dyDescent="0.35">
      <c r="A182" s="4" t="s">
        <v>33</v>
      </c>
      <c r="B182" s="56">
        <v>640.16399999999999</v>
      </c>
      <c r="C182" s="36">
        <v>782.73789999999997</v>
      </c>
      <c r="D182" s="33">
        <v>2555.2621509999999</v>
      </c>
      <c r="E182" s="42">
        <v>3265</v>
      </c>
    </row>
    <row r="183" spans="1:5" hidden="1" x14ac:dyDescent="0.35">
      <c r="A183" s="5" t="s">
        <v>10</v>
      </c>
      <c r="B183" s="56">
        <v>352.05399999999997</v>
      </c>
      <c r="C183" s="36">
        <v>429.58199999999999</v>
      </c>
      <c r="D183" s="33">
        <v>1431.0157160000001</v>
      </c>
      <c r="E183" s="42">
        <v>3331</v>
      </c>
    </row>
    <row r="184" spans="1:5" hidden="1" x14ac:dyDescent="0.35">
      <c r="A184" s="4" t="s">
        <v>11</v>
      </c>
      <c r="B184" s="56">
        <v>882.69</v>
      </c>
      <c r="C184" s="36">
        <v>382.75119999999998</v>
      </c>
      <c r="D184" s="33">
        <v>1559.139199</v>
      </c>
      <c r="E184" s="42">
        <v>4074</v>
      </c>
    </row>
    <row r="185" spans="1:5" hidden="1" x14ac:dyDescent="0.35">
      <c r="A185" s="5" t="s">
        <v>12</v>
      </c>
      <c r="B185" s="56">
        <v>589.38</v>
      </c>
      <c r="C185" s="36">
        <v>414.72</v>
      </c>
      <c r="D185" s="33">
        <v>2019.4121560000001</v>
      </c>
      <c r="E185" s="42">
        <v>4869</v>
      </c>
    </row>
    <row r="186" spans="1:5" hidden="1" x14ac:dyDescent="0.35">
      <c r="A186" s="4" t="s">
        <v>33</v>
      </c>
      <c r="B186" s="56"/>
      <c r="C186" s="36"/>
      <c r="D186" s="33"/>
      <c r="E186" s="42"/>
    </row>
    <row r="187" spans="1:5" hidden="1" x14ac:dyDescent="0.35">
      <c r="A187" s="5" t="s">
        <v>10</v>
      </c>
      <c r="B187" s="56"/>
      <c r="C187" s="36"/>
      <c r="D187" s="33"/>
      <c r="E187" s="42"/>
    </row>
    <row r="188" spans="1:5" hidden="1" x14ac:dyDescent="0.35">
      <c r="A188" s="4" t="s">
        <v>11</v>
      </c>
      <c r="B188" s="56">
        <v>936.27700000000004</v>
      </c>
      <c r="C188" s="36">
        <v>881.16920000000005</v>
      </c>
      <c r="D188" s="33">
        <v>4289.7908770000004</v>
      </c>
      <c r="E188" s="42">
        <v>4868</v>
      </c>
    </row>
    <row r="189" spans="1:5" hidden="1" x14ac:dyDescent="0.35">
      <c r="A189" s="5" t="s">
        <v>12</v>
      </c>
      <c r="B189" s="56">
        <v>999.79100000000005</v>
      </c>
      <c r="C189" s="36">
        <v>773.91930000000002</v>
      </c>
      <c r="D189" s="33">
        <v>3707.6565439999999</v>
      </c>
      <c r="E189" s="42">
        <v>4791</v>
      </c>
    </row>
    <row r="190" spans="1:5" hidden="1" x14ac:dyDescent="0.35">
      <c r="A190" s="4" t="s">
        <v>33</v>
      </c>
      <c r="B190" s="56">
        <v>1000.362</v>
      </c>
      <c r="C190" s="36">
        <v>921.43</v>
      </c>
      <c r="D190" s="33">
        <v>4160.9182899999996</v>
      </c>
      <c r="E190" s="42">
        <v>4516</v>
      </c>
    </row>
    <row r="191" spans="1:5" hidden="1" x14ac:dyDescent="0.35">
      <c r="A191" s="5" t="s">
        <v>10</v>
      </c>
      <c r="B191" s="56">
        <v>1174.5999999999999</v>
      </c>
      <c r="C191" s="36">
        <v>861.28430000000003</v>
      </c>
      <c r="D191" s="33">
        <v>4042.022958</v>
      </c>
      <c r="E191" s="42">
        <v>4693</v>
      </c>
    </row>
    <row r="192" spans="1:5" hidden="1" x14ac:dyDescent="0.35">
      <c r="A192" s="4" t="s">
        <v>11</v>
      </c>
      <c r="B192" s="56">
        <v>1061.9960000000001</v>
      </c>
      <c r="C192" s="36">
        <v>1139.6116999999999</v>
      </c>
      <c r="D192" s="33">
        <v>5386.772817</v>
      </c>
      <c r="E192" s="42">
        <v>4727</v>
      </c>
    </row>
    <row r="193" spans="1:5" hidden="1" x14ac:dyDescent="0.35">
      <c r="A193" s="5" t="s">
        <v>12</v>
      </c>
      <c r="B193" s="56">
        <v>943.51900000000001</v>
      </c>
      <c r="C193" s="36">
        <v>798.7038</v>
      </c>
      <c r="D193" s="33">
        <v>4022.7961839999998</v>
      </c>
      <c r="E193" s="42">
        <v>5037</v>
      </c>
    </row>
    <row r="194" spans="1:5" hidden="1" x14ac:dyDescent="0.35">
      <c r="A194" s="4" t="s">
        <v>33</v>
      </c>
      <c r="B194" s="56">
        <v>541.55200000000002</v>
      </c>
      <c r="C194" s="36">
        <v>1170.1780000000001</v>
      </c>
      <c r="D194" s="33">
        <v>5826.9108619999997</v>
      </c>
      <c r="E194" s="42">
        <v>4980</v>
      </c>
    </row>
    <row r="195" spans="1:5" hidden="1" x14ac:dyDescent="0.35">
      <c r="A195" s="5" t="s">
        <v>10</v>
      </c>
      <c r="B195" s="56">
        <v>426.69200000000001</v>
      </c>
      <c r="C195" s="36">
        <v>849.47799999999995</v>
      </c>
      <c r="D195" s="33">
        <v>4273.0527009999996</v>
      </c>
      <c r="E195" s="42">
        <v>5030</v>
      </c>
    </row>
    <row r="196" spans="1:5" hidden="1" x14ac:dyDescent="0.35">
      <c r="A196" s="4" t="s">
        <v>11</v>
      </c>
      <c r="B196" s="56">
        <v>272.13299999999998</v>
      </c>
      <c r="C196" s="36">
        <v>587.98889999999994</v>
      </c>
      <c r="D196" s="33">
        <v>3045.3813660000001</v>
      </c>
      <c r="E196" s="42">
        <v>5179</v>
      </c>
    </row>
    <row r="197" spans="1:5" hidden="1" x14ac:dyDescent="0.35">
      <c r="A197" s="5" t="s">
        <v>12</v>
      </c>
      <c r="B197" s="56">
        <v>593.86</v>
      </c>
      <c r="C197" s="36">
        <v>584.88139999999999</v>
      </c>
      <c r="D197" s="33">
        <v>3053.0127029999999</v>
      </c>
      <c r="E197" s="42">
        <v>5220</v>
      </c>
    </row>
    <row r="198" spans="1:5" hidden="1" x14ac:dyDescent="0.35">
      <c r="A198" s="4" t="s">
        <v>33</v>
      </c>
      <c r="B198" s="56">
        <v>879.4</v>
      </c>
      <c r="C198" s="36">
        <v>426.10109999999997</v>
      </c>
      <c r="D198" s="33">
        <v>2265.1123080000002</v>
      </c>
      <c r="E198" s="42">
        <v>5316</v>
      </c>
    </row>
    <row r="199" spans="1:5" hidden="1" x14ac:dyDescent="0.35">
      <c r="A199" s="5" t="s">
        <v>10</v>
      </c>
      <c r="B199" s="56">
        <v>810.3</v>
      </c>
      <c r="C199" s="36">
        <v>744.5</v>
      </c>
      <c r="D199" s="33">
        <v>3939.6</v>
      </c>
      <c r="E199" s="42">
        <v>5291</v>
      </c>
    </row>
    <row r="200" spans="1:5" ht="19.5" hidden="1" x14ac:dyDescent="0.35">
      <c r="A200" s="68" t="s">
        <v>60</v>
      </c>
      <c r="B200" s="56">
        <f>B256+B257+B258</f>
        <v>2413.67</v>
      </c>
      <c r="C200" s="56">
        <f>C256+C257+C258</f>
        <v>2224.0106500000002</v>
      </c>
      <c r="D200" s="56">
        <f t="shared" ref="D200" si="4">D256+D257+D258</f>
        <v>9289.1617900000001</v>
      </c>
      <c r="E200" s="56">
        <f>+AVERAGE(E256:E258)</f>
        <v>4177.333333333333</v>
      </c>
    </row>
    <row r="201" spans="1:5" hidden="1" x14ac:dyDescent="0.35">
      <c r="A201" s="5"/>
      <c r="B201" s="56"/>
      <c r="C201" s="56"/>
      <c r="D201" s="64"/>
      <c r="E201" s="56"/>
    </row>
    <row r="202" spans="1:5" hidden="1" x14ac:dyDescent="0.35">
      <c r="A202" s="57">
        <v>2021</v>
      </c>
      <c r="B202" s="56"/>
      <c r="C202" s="56"/>
      <c r="D202" s="64"/>
      <c r="E202" s="56"/>
    </row>
    <row r="203" spans="1:5" ht="19.5" hidden="1" x14ac:dyDescent="0.35">
      <c r="A203" s="68" t="s">
        <v>57</v>
      </c>
      <c r="B203" s="56">
        <f>B261+B262+B263</f>
        <v>3498.163</v>
      </c>
      <c r="C203" s="56">
        <f t="shared" ref="C203:D203" si="5">C261+C262+C263</f>
        <v>3039.0196999999998</v>
      </c>
      <c r="D203" s="56">
        <f t="shared" si="5"/>
        <v>13429.818153</v>
      </c>
      <c r="E203" s="56">
        <f>AVERAGE(E261:E263)</f>
        <v>4408.333333333333</v>
      </c>
    </row>
    <row r="204" spans="1:5" ht="19.5" hidden="1" x14ac:dyDescent="0.35">
      <c r="A204" s="68" t="s">
        <v>58</v>
      </c>
      <c r="B204" s="56">
        <f>B264+B265+B266</f>
        <v>3363.9830000000002</v>
      </c>
      <c r="C204" s="56">
        <f>C264+C265+C266</f>
        <v>2427.4890500000001</v>
      </c>
      <c r="D204" s="56">
        <f>D264+D265+D266</f>
        <v>8925.4321120000004</v>
      </c>
      <c r="E204" s="56">
        <f>AVERAGE(E264:E266)</f>
        <v>3690.3333333333335</v>
      </c>
    </row>
    <row r="205" spans="1:5" ht="19.5" hidden="1" x14ac:dyDescent="0.35">
      <c r="A205" s="68" t="s">
        <v>59</v>
      </c>
      <c r="B205" s="56">
        <f>B267+B268+B269</f>
        <v>1444.5835</v>
      </c>
      <c r="C205" s="56">
        <f>C267+C268+C269</f>
        <v>3219.2199000000001</v>
      </c>
      <c r="D205" s="56">
        <f>D267+D268+D269</f>
        <v>12628.757525000001</v>
      </c>
      <c r="E205" s="56">
        <f>AVERAGE(E267:E269)</f>
        <v>3907</v>
      </c>
    </row>
    <row r="206" spans="1:5" ht="19.5" hidden="1" x14ac:dyDescent="0.35">
      <c r="A206" s="68" t="s">
        <v>60</v>
      </c>
      <c r="B206" s="56">
        <f>B270+B271+B272</f>
        <v>2790.4969999999998</v>
      </c>
      <c r="C206" s="56">
        <f>C270+C271+C272</f>
        <v>2535.78775</v>
      </c>
      <c r="D206" s="56">
        <f>D270+D271+D272</f>
        <v>11983.146749</v>
      </c>
      <c r="E206" s="56">
        <f>AVERAGE(E270:E272)</f>
        <v>4781</v>
      </c>
    </row>
    <row r="207" spans="1:5" x14ac:dyDescent="0.35">
      <c r="A207" s="5"/>
      <c r="B207" s="56"/>
      <c r="C207" s="56"/>
      <c r="D207" s="64"/>
      <c r="E207" s="56"/>
    </row>
    <row r="208" spans="1:5" x14ac:dyDescent="0.35">
      <c r="A208" s="57">
        <v>2022</v>
      </c>
      <c r="B208" s="56"/>
      <c r="C208" s="56"/>
      <c r="D208" s="64"/>
      <c r="E208" s="56"/>
    </row>
    <row r="209" spans="1:6" ht="19.5" x14ac:dyDescent="0.35">
      <c r="A209" s="68" t="s">
        <v>57</v>
      </c>
      <c r="B209" s="56">
        <f>B275+B276+B277</f>
        <v>3399.5034999999998</v>
      </c>
      <c r="C209" s="56">
        <f>C275+C276+C277</f>
        <v>2693.3537500000002</v>
      </c>
      <c r="D209" s="56">
        <f>D275+D276+D277</f>
        <v>13532.629851000002</v>
      </c>
      <c r="E209" s="56">
        <f>AVERAGE(E275:E277)</f>
        <v>5021.333333333333</v>
      </c>
    </row>
    <row r="210" spans="1:6" ht="19.5" x14ac:dyDescent="0.35">
      <c r="A210" s="68" t="s">
        <v>58</v>
      </c>
      <c r="B210" s="56">
        <f>B278+B279+B280</f>
        <v>3276.1459999999997</v>
      </c>
      <c r="C210" s="56">
        <f>C278+C279+C280</f>
        <v>2806.4048000000003</v>
      </c>
      <c r="D210" s="56">
        <f>D278+D279+D280</f>
        <v>12748.434593999998</v>
      </c>
      <c r="E210" s="56">
        <f>AVERAGE(E278:E280)</f>
        <v>4526.333333333333</v>
      </c>
    </row>
    <row r="211" spans="1:6" ht="19.5" x14ac:dyDescent="0.35">
      <c r="A211" s="68" t="s">
        <v>59</v>
      </c>
      <c r="B211" s="56">
        <f>B281+B282+B283</f>
        <v>1689.1405</v>
      </c>
      <c r="C211" s="56">
        <f>C281+C282+C283</f>
        <v>3191.4425999999999</v>
      </c>
      <c r="D211" s="56">
        <f>D281+D282+D283</f>
        <v>14830.022973000001</v>
      </c>
      <c r="E211" s="56">
        <f>AVERAGE(E281:E283)</f>
        <v>4659</v>
      </c>
    </row>
    <row r="212" spans="1:6" ht="19.5" x14ac:dyDescent="0.35">
      <c r="A212" s="68" t="s">
        <v>60</v>
      </c>
      <c r="B212" s="56">
        <f>SUM(B284:B286)</f>
        <v>2369.558</v>
      </c>
      <c r="C212" s="56">
        <f t="shared" ref="C212:D212" si="6">SUM(C284:C286)</f>
        <v>2262.12185</v>
      </c>
      <c r="D212" s="56">
        <f t="shared" si="6"/>
        <v>10809.304607</v>
      </c>
      <c r="E212" s="56">
        <f>AVERAGE(E284:E286)</f>
        <v>4758.333333333333</v>
      </c>
    </row>
    <row r="213" spans="1:6" x14ac:dyDescent="0.35">
      <c r="A213" s="5"/>
      <c r="B213" s="56"/>
      <c r="C213" s="56"/>
      <c r="D213" s="64"/>
      <c r="E213" s="56"/>
    </row>
    <row r="214" spans="1:6" x14ac:dyDescent="0.35">
      <c r="A214" s="57">
        <v>2023</v>
      </c>
      <c r="B214" s="56"/>
      <c r="C214" s="56"/>
      <c r="D214" s="64"/>
      <c r="E214" s="56"/>
    </row>
    <row r="215" spans="1:6" ht="19.5" x14ac:dyDescent="0.35">
      <c r="A215" s="68" t="s">
        <v>57</v>
      </c>
      <c r="B215" s="56">
        <f>SUM(B289:B291)</f>
        <v>3328.4850000000001</v>
      </c>
      <c r="C215" s="56">
        <f>SUM(C289:C291)</f>
        <v>2394.4218500000002</v>
      </c>
      <c r="D215" s="64">
        <f>SUM(D289:D291)</f>
        <v>11056.257109</v>
      </c>
      <c r="E215" s="56">
        <f>AVERAGE(E289:E291)</f>
        <v>4715.6578737449572</v>
      </c>
    </row>
    <row r="216" spans="1:6" ht="19.5" x14ac:dyDescent="0.35">
      <c r="A216" s="68" t="s">
        <v>58</v>
      </c>
      <c r="B216" s="56">
        <f>SUM(B292:B294)</f>
        <v>3441.4349999999999</v>
      </c>
      <c r="C216" s="56">
        <f>SUM(C292:C294)</f>
        <v>2837.3793999999998</v>
      </c>
      <c r="D216" s="64">
        <f>SUM(D292:D294)</f>
        <v>15985.844311159559</v>
      </c>
      <c r="E216" s="56">
        <f>AVERAGE(E292:E294)</f>
        <v>5541.8734775909807</v>
      </c>
    </row>
    <row r="217" spans="1:6" x14ac:dyDescent="0.35">
      <c r="A217" s="5" t="s">
        <v>61</v>
      </c>
      <c r="B217" s="56">
        <f>SUM(B295:B297)</f>
        <v>1158.3150000000001</v>
      </c>
      <c r="C217" s="56">
        <f>SUM(C295:C297)</f>
        <v>2243.3229999999999</v>
      </c>
      <c r="D217" s="56">
        <f>SUM(D295:D297)</f>
        <v>12924.773655000001</v>
      </c>
      <c r="E217" s="56">
        <f>AVERAGE(E295:E297)</f>
        <v>5763.4307803722231</v>
      </c>
    </row>
    <row r="218" spans="1:6" hidden="1" x14ac:dyDescent="0.35">
      <c r="A218" s="5">
        <v>2018</v>
      </c>
      <c r="B218" s="56"/>
      <c r="C218" s="36"/>
      <c r="D218" s="33"/>
      <c r="E218" s="42"/>
    </row>
    <row r="219" spans="1:6" hidden="1" x14ac:dyDescent="0.35">
      <c r="A219" s="57" t="s">
        <v>21</v>
      </c>
      <c r="B219" s="65">
        <v>929.49900000000002</v>
      </c>
      <c r="C219" s="36">
        <v>819.2133</v>
      </c>
      <c r="D219" s="33">
        <v>4424.6899999999996</v>
      </c>
      <c r="E219" s="42">
        <v>5401</v>
      </c>
    </row>
    <row r="220" spans="1:6" hidden="1" x14ac:dyDescent="0.35">
      <c r="A220" s="57" t="s">
        <v>22</v>
      </c>
      <c r="B220" s="56">
        <v>1082</v>
      </c>
      <c r="C220" s="36">
        <v>924.9</v>
      </c>
      <c r="D220" s="33">
        <v>4873.0389999999998</v>
      </c>
      <c r="E220" s="42">
        <v>5269</v>
      </c>
    </row>
    <row r="221" spans="1:6" hidden="1" x14ac:dyDescent="0.35">
      <c r="A221" s="57" t="s">
        <v>23</v>
      </c>
      <c r="B221" s="56">
        <v>1244.886</v>
      </c>
      <c r="C221" s="36">
        <v>846.60889999999995</v>
      </c>
      <c r="D221" s="33">
        <v>4356.913442</v>
      </c>
      <c r="E221" s="42">
        <v>5146</v>
      </c>
    </row>
    <row r="222" spans="1:6" hidden="1" x14ac:dyDescent="0.35">
      <c r="A222" s="65" t="s">
        <v>34</v>
      </c>
      <c r="B222" s="66">
        <v>1148.771</v>
      </c>
      <c r="C222" s="32">
        <v>910.66200000000003</v>
      </c>
      <c r="D222" s="32">
        <v>4324</v>
      </c>
      <c r="E222" s="43">
        <v>4748</v>
      </c>
    </row>
    <row r="223" spans="1:6" hidden="1" x14ac:dyDescent="0.35">
      <c r="A223" s="65" t="s">
        <v>35</v>
      </c>
      <c r="B223" s="66">
        <v>1198.288</v>
      </c>
      <c r="C223" s="32">
        <v>1193.123</v>
      </c>
      <c r="D223" s="32">
        <v>5194.9368759999998</v>
      </c>
      <c r="E223" s="43">
        <v>4354</v>
      </c>
      <c r="F223" s="30"/>
    </row>
    <row r="224" spans="1:6" hidden="1" x14ac:dyDescent="0.35">
      <c r="A224" s="65" t="s">
        <v>36</v>
      </c>
      <c r="B224" s="66">
        <v>1070.3409999999999</v>
      </c>
      <c r="C224" s="32">
        <v>862.39049999999997</v>
      </c>
      <c r="D224" s="32">
        <v>3780.2684410000002</v>
      </c>
      <c r="E224" s="43">
        <v>4383</v>
      </c>
      <c r="F224" s="30"/>
    </row>
    <row r="225" spans="1:7" hidden="1" x14ac:dyDescent="0.35">
      <c r="A225" s="65" t="s">
        <v>37</v>
      </c>
      <c r="B225" s="66">
        <v>550.92700000000002</v>
      </c>
      <c r="C225" s="32">
        <v>1292.9295</v>
      </c>
      <c r="D225" s="32">
        <v>5323.0231739999999</v>
      </c>
      <c r="E225" s="43">
        <v>4117</v>
      </c>
      <c r="F225" s="49"/>
    </row>
    <row r="226" spans="1:7" hidden="1" x14ac:dyDescent="0.35">
      <c r="A226" s="65" t="s">
        <v>38</v>
      </c>
      <c r="B226" s="66">
        <v>470.29899999999998</v>
      </c>
      <c r="C226" s="32">
        <v>944.62855000000002</v>
      </c>
      <c r="D226" s="32">
        <v>3774.9820920000002</v>
      </c>
      <c r="E226" s="43">
        <v>3996</v>
      </c>
      <c r="F226" s="30"/>
    </row>
    <row r="227" spans="1:7" hidden="1" x14ac:dyDescent="0.35">
      <c r="A227" s="65" t="s">
        <v>39</v>
      </c>
      <c r="B227" s="66">
        <v>566.49</v>
      </c>
      <c r="C227" s="32">
        <v>716.30970000000002</v>
      </c>
      <c r="D227" s="32">
        <v>2617.4188690000001</v>
      </c>
      <c r="E227" s="43">
        <v>3654</v>
      </c>
    </row>
    <row r="228" spans="1:7" hidden="1" x14ac:dyDescent="0.35">
      <c r="A228" s="65" t="s">
        <v>40</v>
      </c>
      <c r="B228" s="66">
        <v>827.84900000000005</v>
      </c>
      <c r="C228" s="32">
        <v>700.005</v>
      </c>
      <c r="D228" s="32">
        <v>2783.6510979999998</v>
      </c>
      <c r="E228" s="43">
        <v>3977</v>
      </c>
    </row>
    <row r="229" spans="1:7" hidden="1" x14ac:dyDescent="0.35">
      <c r="A229" s="65" t="s">
        <v>41</v>
      </c>
      <c r="B229" s="66">
        <v>654.18700000000001</v>
      </c>
      <c r="C229" s="32">
        <v>680.33450000000005</v>
      </c>
      <c r="D229" s="32">
        <v>3151.377935</v>
      </c>
      <c r="E229" s="43">
        <v>4632</v>
      </c>
      <c r="F229" s="67"/>
      <c r="G229" s="67"/>
    </row>
    <row r="230" spans="1:7" hidden="1" x14ac:dyDescent="0.35">
      <c r="A230" s="65" t="s">
        <v>42</v>
      </c>
      <c r="B230" s="66">
        <v>957.01900000000001</v>
      </c>
      <c r="C230" s="32">
        <v>555.78980000000001</v>
      </c>
      <c r="D230" s="32">
        <v>2266.4663890000002</v>
      </c>
      <c r="E230" s="43">
        <v>4078</v>
      </c>
      <c r="F230" s="67"/>
      <c r="G230" s="67"/>
    </row>
    <row r="231" spans="1:7" hidden="1" x14ac:dyDescent="0.35">
      <c r="A231" s="65"/>
      <c r="B231" s="66"/>
      <c r="C231" s="32"/>
      <c r="D231" s="32"/>
      <c r="E231" s="43"/>
      <c r="F231" s="67"/>
      <c r="G231" s="67"/>
    </row>
    <row r="232" spans="1:7" hidden="1" x14ac:dyDescent="0.35">
      <c r="A232" s="57">
        <v>2019</v>
      </c>
      <c r="B232" s="56"/>
      <c r="C232" s="32"/>
      <c r="D232" s="32"/>
      <c r="E232" s="43"/>
      <c r="F232" s="67"/>
      <c r="G232" s="67"/>
    </row>
    <row r="233" spans="1:7" hidden="1" x14ac:dyDescent="0.35">
      <c r="A233" s="65" t="s">
        <v>21</v>
      </c>
      <c r="B233" s="66">
        <v>1182.2070000000001</v>
      </c>
      <c r="C233" s="32">
        <v>745.54499999999996</v>
      </c>
      <c r="D233" s="32">
        <v>3046.2753670000002</v>
      </c>
      <c r="E233" s="43">
        <v>4086</v>
      </c>
      <c r="F233" s="67"/>
      <c r="G233" s="67"/>
    </row>
    <row r="234" spans="1:7" hidden="1" x14ac:dyDescent="0.35">
      <c r="A234" s="65" t="s">
        <v>22</v>
      </c>
      <c r="B234" s="66">
        <v>1239.5640000000001</v>
      </c>
      <c r="C234" s="32">
        <v>992.23500000000001</v>
      </c>
      <c r="D234" s="32">
        <v>3921.524105</v>
      </c>
      <c r="E234" s="43">
        <v>3952</v>
      </c>
      <c r="F234" s="67"/>
      <c r="G234" s="67"/>
    </row>
    <row r="235" spans="1:7" hidden="1" x14ac:dyDescent="0.35">
      <c r="A235" s="65" t="s">
        <v>23</v>
      </c>
      <c r="B235" s="66">
        <v>1077.1849999999999</v>
      </c>
      <c r="C235" s="32">
        <v>859.88329999999996</v>
      </c>
      <c r="D235" s="32">
        <v>3377.6880609999998</v>
      </c>
      <c r="E235" s="43">
        <v>3928</v>
      </c>
      <c r="F235" s="67"/>
      <c r="G235" s="67"/>
    </row>
    <row r="236" spans="1:7" hidden="1" x14ac:dyDescent="0.35">
      <c r="A236" s="65" t="s">
        <v>13</v>
      </c>
      <c r="B236" s="66">
        <v>1405.1880000000001</v>
      </c>
      <c r="C236" s="32">
        <v>1020.92605</v>
      </c>
      <c r="D236" s="32">
        <v>4151.0599579999998</v>
      </c>
      <c r="E236" s="43">
        <v>4066</v>
      </c>
      <c r="F236" s="67"/>
      <c r="G236" s="67"/>
    </row>
    <row r="237" spans="1:7" hidden="1" x14ac:dyDescent="0.35">
      <c r="A237" s="65" t="s">
        <v>14</v>
      </c>
      <c r="B237" s="66">
        <v>1083.67</v>
      </c>
      <c r="C237" s="32">
        <v>1006.6335</v>
      </c>
      <c r="D237" s="32">
        <v>3988.0743940000002</v>
      </c>
      <c r="E237" s="43">
        <v>3962</v>
      </c>
      <c r="F237" s="67"/>
      <c r="G237" s="67"/>
    </row>
    <row r="238" spans="1:7" hidden="1" x14ac:dyDescent="0.35">
      <c r="A238" s="65" t="s">
        <v>15</v>
      </c>
      <c r="B238" s="66">
        <v>839.64800000000002</v>
      </c>
      <c r="C238" s="32">
        <v>841.0095</v>
      </c>
      <c r="D238" s="32">
        <v>3185.792046</v>
      </c>
      <c r="E238" s="43">
        <v>3788</v>
      </c>
      <c r="F238" s="67"/>
      <c r="G238" s="67"/>
    </row>
    <row r="239" spans="1:7" hidden="1" x14ac:dyDescent="0.35">
      <c r="A239" s="65" t="s">
        <v>16</v>
      </c>
      <c r="B239" s="66">
        <v>679.803</v>
      </c>
      <c r="C239" s="32">
        <v>972.87570000000005</v>
      </c>
      <c r="D239" s="32">
        <v>3659.7344840000001</v>
      </c>
      <c r="E239" s="43">
        <v>3762</v>
      </c>
      <c r="F239" s="67"/>
      <c r="G239" s="67"/>
    </row>
    <row r="240" spans="1:7" hidden="1" x14ac:dyDescent="0.35">
      <c r="A240" s="65" t="s">
        <v>17</v>
      </c>
      <c r="B240" s="66">
        <v>567.84699999999998</v>
      </c>
      <c r="C240" s="32">
        <v>920.18880000000001</v>
      </c>
      <c r="D240" s="32">
        <v>3823.653519</v>
      </c>
      <c r="E240" s="43">
        <v>4155</v>
      </c>
      <c r="F240" s="67"/>
      <c r="G240" s="67"/>
    </row>
    <row r="241" spans="1:7" hidden="1" x14ac:dyDescent="0.35">
      <c r="A241" s="65" t="s">
        <v>43</v>
      </c>
      <c r="B241" s="66">
        <v>473.93</v>
      </c>
      <c r="C241" s="32">
        <v>758</v>
      </c>
      <c r="D241" s="32">
        <v>3172.4835130000001</v>
      </c>
      <c r="E241" s="43">
        <v>4186</v>
      </c>
      <c r="F241" s="67"/>
      <c r="G241" s="67"/>
    </row>
    <row r="242" spans="1:7" hidden="1" x14ac:dyDescent="0.35">
      <c r="A242" s="65" t="s">
        <v>44</v>
      </c>
      <c r="B242" s="66">
        <v>652.51300000000003</v>
      </c>
      <c r="C242" s="32">
        <v>863.52599999999995</v>
      </c>
      <c r="D242" s="32">
        <v>3847.96317</v>
      </c>
      <c r="E242" s="43">
        <v>4456</v>
      </c>
      <c r="F242" s="67"/>
      <c r="G242" s="67"/>
    </row>
    <row r="243" spans="1:7" hidden="1" x14ac:dyDescent="0.35">
      <c r="A243" s="65" t="s">
        <v>45</v>
      </c>
      <c r="B243" s="66">
        <v>671.72299999999996</v>
      </c>
      <c r="C243" s="32">
        <v>690.56100000000004</v>
      </c>
      <c r="D243" s="32">
        <v>2968.111547</v>
      </c>
      <c r="E243" s="43">
        <v>4298</v>
      </c>
      <c r="F243" s="67"/>
      <c r="G243" s="67"/>
    </row>
    <row r="244" spans="1:7" hidden="1" x14ac:dyDescent="0.35">
      <c r="A244" s="65" t="s">
        <v>46</v>
      </c>
      <c r="B244" s="66">
        <v>949.75199999999995</v>
      </c>
      <c r="C244" s="32">
        <v>567.95899999999995</v>
      </c>
      <c r="D244" s="32">
        <v>2567.8164190000002</v>
      </c>
      <c r="E244" s="43">
        <v>4521</v>
      </c>
      <c r="F244" s="67"/>
      <c r="G244" s="67"/>
    </row>
    <row r="245" spans="1:7" x14ac:dyDescent="0.35">
      <c r="A245" s="65"/>
      <c r="B245" s="66"/>
      <c r="C245" s="32"/>
      <c r="D245" s="32"/>
      <c r="E245" s="43"/>
      <c r="F245" s="67"/>
      <c r="G245" s="67"/>
    </row>
    <row r="246" spans="1:7" hidden="1" x14ac:dyDescent="0.35">
      <c r="A246" s="68">
        <v>2020</v>
      </c>
      <c r="B246" s="66"/>
      <c r="C246" s="32"/>
      <c r="D246" s="32"/>
      <c r="E246" s="43"/>
      <c r="F246" s="67"/>
      <c r="G246" s="67"/>
    </row>
    <row r="247" spans="1:7" hidden="1" x14ac:dyDescent="0.35">
      <c r="A247" s="65" t="s">
        <v>47</v>
      </c>
      <c r="B247" s="66">
        <v>1231.99</v>
      </c>
      <c r="C247" s="32">
        <v>846.12099999999998</v>
      </c>
      <c r="D247" s="32">
        <v>3955.1593710000002</v>
      </c>
      <c r="E247" s="43">
        <v>4674</v>
      </c>
      <c r="F247" s="67"/>
      <c r="G247" s="67"/>
    </row>
    <row r="248" spans="1:7" hidden="1" x14ac:dyDescent="0.35">
      <c r="A248" s="65" t="s">
        <v>48</v>
      </c>
      <c r="B248" s="66">
        <v>1169.1089999999999</v>
      </c>
      <c r="C248" s="32">
        <v>875.39800000000002</v>
      </c>
      <c r="D248" s="32">
        <f>3897168311/1000000</f>
        <v>3897.1683109999999</v>
      </c>
      <c r="E248" s="43">
        <v>4452</v>
      </c>
      <c r="F248" s="67"/>
      <c r="G248" s="67"/>
    </row>
    <row r="249" spans="1:7" hidden="1" x14ac:dyDescent="0.35">
      <c r="A249" s="65" t="s">
        <v>49</v>
      </c>
      <c r="B249" s="66">
        <v>1256.925</v>
      </c>
      <c r="C249" s="32">
        <v>940.226</v>
      </c>
      <c r="D249" s="32">
        <v>4326.1912759999996</v>
      </c>
      <c r="E249" s="43">
        <v>4601</v>
      </c>
      <c r="F249" s="67"/>
      <c r="G249" s="67"/>
    </row>
    <row r="250" spans="1:7" hidden="1" x14ac:dyDescent="0.35">
      <c r="A250" s="65" t="s">
        <v>50</v>
      </c>
      <c r="B250" s="66">
        <v>1332.798</v>
      </c>
      <c r="C250" s="32">
        <v>934.50900000000001</v>
      </c>
      <c r="D250" s="32">
        <v>4150.7465899999997</v>
      </c>
      <c r="E250" s="43">
        <v>4442</v>
      </c>
      <c r="F250" s="67"/>
      <c r="G250" s="67"/>
    </row>
    <row r="251" spans="1:7" hidden="1" x14ac:dyDescent="0.35">
      <c r="A251" s="65" t="s">
        <v>51</v>
      </c>
      <c r="B251" s="66">
        <v>1056.26</v>
      </c>
      <c r="C251" s="32">
        <v>787.15700000000004</v>
      </c>
      <c r="D251" s="32">
        <v>3381.7033719999999</v>
      </c>
      <c r="E251" s="43">
        <v>4296</v>
      </c>
      <c r="F251" s="67"/>
      <c r="G251" s="67"/>
    </row>
    <row r="252" spans="1:7" hidden="1" x14ac:dyDescent="0.35">
      <c r="A252" s="65" t="s">
        <v>52</v>
      </c>
      <c r="B252" s="66">
        <v>980.22</v>
      </c>
      <c r="C252" s="32">
        <v>864.67499999999995</v>
      </c>
      <c r="D252" s="32">
        <f>3402203392/1000000</f>
        <v>3402.2033919999999</v>
      </c>
      <c r="E252" s="43">
        <v>3935</v>
      </c>
      <c r="F252" s="67"/>
      <c r="G252" s="67"/>
    </row>
    <row r="253" spans="1:7" hidden="1" x14ac:dyDescent="0.35">
      <c r="A253" s="65" t="s">
        <v>53</v>
      </c>
      <c r="B253" s="66">
        <v>550.37199999999996</v>
      </c>
      <c r="C253" s="32">
        <v>810.06039999999996</v>
      </c>
      <c r="D253" s="32">
        <f>2988834828/1000000</f>
        <v>2988.834828</v>
      </c>
      <c r="E253" s="43">
        <v>3690</v>
      </c>
      <c r="F253" s="67"/>
      <c r="G253" s="67"/>
    </row>
    <row r="254" spans="1:7" hidden="1" x14ac:dyDescent="0.35">
      <c r="A254" s="65" t="s">
        <v>54</v>
      </c>
      <c r="B254" s="66">
        <v>410.71699999999998</v>
      </c>
      <c r="C254" s="32">
        <v>961.54899999999998</v>
      </c>
      <c r="D254" s="32">
        <f>3705289925/1000000</f>
        <v>3705.289925</v>
      </c>
      <c r="E254" s="43">
        <v>3853</v>
      </c>
      <c r="F254" s="67"/>
      <c r="G254" s="67"/>
    </row>
    <row r="255" spans="1:7" hidden="1" x14ac:dyDescent="0.35">
      <c r="A255" s="65" t="s">
        <v>43</v>
      </c>
      <c r="B255" s="66">
        <v>360.66800000000001</v>
      </c>
      <c r="C255" s="32">
        <v>928.2</v>
      </c>
      <c r="D255" s="32">
        <f>3666443285/1000000</f>
        <v>3666.4432849999998</v>
      </c>
      <c r="E255" s="43">
        <v>3950</v>
      </c>
      <c r="F255" s="67"/>
      <c r="G255" s="67"/>
    </row>
    <row r="256" spans="1:7" hidden="1" x14ac:dyDescent="0.35">
      <c r="A256" s="65" t="s">
        <v>44</v>
      </c>
      <c r="B256" s="66">
        <v>506.54</v>
      </c>
      <c r="C256" s="32">
        <v>762.57299999999998</v>
      </c>
      <c r="D256" s="32">
        <f>3002786012/1000000</f>
        <v>3002.786012</v>
      </c>
      <c r="E256" s="43">
        <v>3938</v>
      </c>
      <c r="F256" s="67"/>
      <c r="G256" s="67"/>
    </row>
    <row r="257" spans="1:7" hidden="1" x14ac:dyDescent="0.35">
      <c r="A257" s="65" t="s">
        <v>45</v>
      </c>
      <c r="B257" s="66">
        <v>868.39099999999996</v>
      </c>
      <c r="C257" s="32">
        <v>655.02779999999996</v>
      </c>
      <c r="D257" s="32">
        <v>2783.727797</v>
      </c>
      <c r="E257" s="43">
        <v>4250</v>
      </c>
      <c r="F257" s="67"/>
      <c r="G257" s="67"/>
    </row>
    <row r="258" spans="1:7" hidden="1" x14ac:dyDescent="0.35">
      <c r="A258" s="65" t="s">
        <v>46</v>
      </c>
      <c r="B258" s="66">
        <v>1038.739</v>
      </c>
      <c r="C258" s="32">
        <v>806.40985000000001</v>
      </c>
      <c r="D258" s="32">
        <v>3502.6479810000001</v>
      </c>
      <c r="E258" s="43">
        <v>4344</v>
      </c>
      <c r="F258" s="67"/>
      <c r="G258" s="67"/>
    </row>
    <row r="259" spans="1:7" hidden="1" x14ac:dyDescent="0.35">
      <c r="A259" s="65"/>
      <c r="B259" s="66"/>
      <c r="C259" s="32"/>
      <c r="D259" s="32"/>
      <c r="E259" s="43"/>
      <c r="F259" s="67"/>
      <c r="G259" s="67"/>
    </row>
    <row r="260" spans="1:7" x14ac:dyDescent="0.35">
      <c r="A260" s="68">
        <v>2021</v>
      </c>
      <c r="B260" s="66"/>
      <c r="C260" s="32"/>
      <c r="D260" s="32"/>
      <c r="E260" s="43"/>
      <c r="F260" s="67"/>
      <c r="G260" s="67"/>
    </row>
    <row r="261" spans="1:7" hidden="1" x14ac:dyDescent="0.35">
      <c r="A261" s="65" t="s">
        <v>47</v>
      </c>
      <c r="B261" s="66">
        <v>1161.7249999999999</v>
      </c>
      <c r="C261" s="32">
        <v>893.03375000000005</v>
      </c>
      <c r="D261" s="32">
        <v>3866.975363</v>
      </c>
      <c r="E261" s="43">
        <v>4330</v>
      </c>
      <c r="F261" s="67"/>
      <c r="G261" s="67"/>
    </row>
    <row r="262" spans="1:7" hidden="1" x14ac:dyDescent="0.35">
      <c r="A262" s="65" t="s">
        <v>48</v>
      </c>
      <c r="B262" s="66">
        <v>1103.0250000000001</v>
      </c>
      <c r="C262" s="32">
        <v>944.71445000000006</v>
      </c>
      <c r="D262" s="32">
        <v>4130.8289919999997</v>
      </c>
      <c r="E262" s="43">
        <v>4373</v>
      </c>
      <c r="F262" s="67"/>
      <c r="G262" s="67"/>
    </row>
    <row r="263" spans="1:7" hidden="1" x14ac:dyDescent="0.35">
      <c r="A263" s="65" t="s">
        <v>49</v>
      </c>
      <c r="B263" s="66">
        <v>1233.413</v>
      </c>
      <c r="C263" s="32">
        <v>1201.2715000000001</v>
      </c>
      <c r="D263" s="32">
        <v>5432.013798</v>
      </c>
      <c r="E263" s="43">
        <v>4522</v>
      </c>
      <c r="F263" s="67"/>
      <c r="G263" s="67"/>
    </row>
    <row r="264" spans="1:7" hidden="1" x14ac:dyDescent="0.35">
      <c r="A264" s="65" t="s">
        <v>50</v>
      </c>
      <c r="B264" s="66">
        <v>1192.1110000000001</v>
      </c>
      <c r="C264" s="32">
        <v>652.04430000000002</v>
      </c>
      <c r="D264" s="32">
        <v>2471.1397059999999</v>
      </c>
      <c r="E264" s="43">
        <v>3790</v>
      </c>
      <c r="F264" s="67"/>
      <c r="G264" s="67"/>
    </row>
    <row r="265" spans="1:7" hidden="1" x14ac:dyDescent="0.35">
      <c r="A265" s="65" t="s">
        <v>51</v>
      </c>
      <c r="B265" s="66">
        <v>1116.174</v>
      </c>
      <c r="C265" s="32">
        <v>816.34770000000003</v>
      </c>
      <c r="D265" s="32">
        <v>3021.863734</v>
      </c>
      <c r="E265" s="43">
        <v>3702</v>
      </c>
      <c r="F265" s="67"/>
      <c r="G265" s="67"/>
    </row>
    <row r="266" spans="1:7" hidden="1" x14ac:dyDescent="0.35">
      <c r="A266" s="65" t="s">
        <v>52</v>
      </c>
      <c r="B266" s="66">
        <v>1055.6980000000001</v>
      </c>
      <c r="C266" s="32">
        <v>959.09704999999997</v>
      </c>
      <c r="D266" s="32">
        <v>3432.428672</v>
      </c>
      <c r="E266" s="43">
        <v>3579</v>
      </c>
      <c r="F266" s="67"/>
      <c r="G266" s="67"/>
    </row>
    <row r="267" spans="1:7" hidden="1" x14ac:dyDescent="0.35">
      <c r="A267" s="65" t="s">
        <v>53</v>
      </c>
      <c r="B267" s="66">
        <v>531.875</v>
      </c>
      <c r="C267" s="32">
        <v>933.26490000000001</v>
      </c>
      <c r="D267" s="32">
        <v>3269.8965629999998</v>
      </c>
      <c r="E267" s="43">
        <v>3504</v>
      </c>
      <c r="F267" s="67"/>
      <c r="G267" s="67"/>
    </row>
    <row r="268" spans="1:7" hidden="1" x14ac:dyDescent="0.35">
      <c r="A268" s="65" t="s">
        <v>54</v>
      </c>
      <c r="B268" s="66">
        <v>444.4665</v>
      </c>
      <c r="C268" s="32">
        <v>1515.1423500000001</v>
      </c>
      <c r="D268" s="32">
        <v>6158.5515759999998</v>
      </c>
      <c r="E268" s="43">
        <v>4065</v>
      </c>
      <c r="F268" s="67"/>
      <c r="G268" s="67"/>
    </row>
    <row r="269" spans="1:7" hidden="1" x14ac:dyDescent="0.35">
      <c r="A269" s="65" t="s">
        <v>43</v>
      </c>
      <c r="B269" s="66">
        <v>468.24200000000002</v>
      </c>
      <c r="C269" s="32">
        <v>770.81264999999996</v>
      </c>
      <c r="D269" s="32">
        <v>3200.3093859999999</v>
      </c>
      <c r="E269" s="43">
        <v>4152</v>
      </c>
      <c r="F269" s="67"/>
      <c r="G269" s="67"/>
    </row>
    <row r="270" spans="1:7" hidden="1" x14ac:dyDescent="0.35">
      <c r="A270" s="65" t="s">
        <v>44</v>
      </c>
      <c r="B270" s="66">
        <v>803.13599999999997</v>
      </c>
      <c r="C270" s="32">
        <v>1075.7632000000001</v>
      </c>
      <c r="D270" s="32">
        <v>4815.2853009999999</v>
      </c>
      <c r="E270" s="43">
        <v>4476</v>
      </c>
      <c r="F270" s="67"/>
      <c r="G270" s="67"/>
    </row>
    <row r="271" spans="1:7" hidden="1" x14ac:dyDescent="0.35">
      <c r="A271" s="65" t="s">
        <v>45</v>
      </c>
      <c r="B271" s="66">
        <v>941.03099999999995</v>
      </c>
      <c r="C271" s="32">
        <v>789.8827</v>
      </c>
      <c r="D271" s="32">
        <v>3666.516243</v>
      </c>
      <c r="E271" s="43">
        <v>4642</v>
      </c>
      <c r="F271" s="67"/>
      <c r="G271" s="67"/>
    </row>
    <row r="272" spans="1:7" x14ac:dyDescent="0.35">
      <c r="A272" s="65" t="s">
        <v>46</v>
      </c>
      <c r="B272" s="66">
        <v>1046.33</v>
      </c>
      <c r="C272" s="32">
        <v>670.14184999999998</v>
      </c>
      <c r="D272" s="32">
        <v>3501.3452050000001</v>
      </c>
      <c r="E272" s="43">
        <v>5225</v>
      </c>
      <c r="F272" s="67"/>
      <c r="G272" s="67"/>
    </row>
    <row r="273" spans="1:7" x14ac:dyDescent="0.35">
      <c r="A273" s="65"/>
      <c r="B273" s="66"/>
      <c r="C273" s="32"/>
      <c r="D273" s="32"/>
      <c r="E273" s="43"/>
      <c r="F273" s="67"/>
      <c r="G273" s="67"/>
    </row>
    <row r="274" spans="1:7" x14ac:dyDescent="0.35">
      <c r="A274" s="68">
        <v>2022</v>
      </c>
      <c r="B274" s="32"/>
      <c r="C274" s="32"/>
      <c r="D274" s="32"/>
      <c r="E274" s="43"/>
      <c r="F274" s="67"/>
      <c r="G274" s="67"/>
    </row>
    <row r="275" spans="1:7" hidden="1" x14ac:dyDescent="0.35">
      <c r="A275" s="65" t="s">
        <v>47</v>
      </c>
      <c r="B275" s="66">
        <v>1126.7670000000001</v>
      </c>
      <c r="C275" s="32">
        <v>768.21</v>
      </c>
      <c r="D275" s="32">
        <v>3799.6911100000002</v>
      </c>
      <c r="E275" s="43">
        <v>4946</v>
      </c>
      <c r="F275" s="67"/>
      <c r="G275" s="67"/>
    </row>
    <row r="276" spans="1:7" x14ac:dyDescent="0.35">
      <c r="A276" s="65" t="s">
        <v>48</v>
      </c>
      <c r="B276" s="66">
        <v>1029.9965</v>
      </c>
      <c r="C276" s="32">
        <v>951.68790000000001</v>
      </c>
      <c r="D276" s="32">
        <v>5070.5041170000004</v>
      </c>
      <c r="E276" s="43">
        <v>5328</v>
      </c>
      <c r="F276" s="67"/>
      <c r="G276" s="67"/>
    </row>
    <row r="277" spans="1:7" x14ac:dyDescent="0.35">
      <c r="A277" s="65" t="s">
        <v>49</v>
      </c>
      <c r="B277" s="66">
        <v>1242.74</v>
      </c>
      <c r="C277" s="32">
        <v>973.45585000000005</v>
      </c>
      <c r="D277" s="32">
        <v>4662.4346240000004</v>
      </c>
      <c r="E277" s="43">
        <v>4790</v>
      </c>
      <c r="F277" s="67"/>
      <c r="G277" s="67"/>
    </row>
    <row r="278" spans="1:7" x14ac:dyDescent="0.35">
      <c r="A278" s="65" t="s">
        <v>50</v>
      </c>
      <c r="B278" s="66">
        <v>1276.085</v>
      </c>
      <c r="C278" s="32">
        <v>1064.3774000000001</v>
      </c>
      <c r="D278" s="32">
        <v>5022.0112639999998</v>
      </c>
      <c r="E278" s="43">
        <v>4718</v>
      </c>
      <c r="F278" s="67"/>
      <c r="G278" s="67"/>
    </row>
    <row r="279" spans="1:7" x14ac:dyDescent="0.35">
      <c r="A279" s="65" t="s">
        <v>51</v>
      </c>
      <c r="B279" s="66">
        <v>1057.0350000000001</v>
      </c>
      <c r="C279" s="32">
        <v>924.71765000000005</v>
      </c>
      <c r="D279" s="32">
        <v>4169.4879060000003</v>
      </c>
      <c r="E279" s="43">
        <v>4509</v>
      </c>
      <c r="F279" s="67"/>
      <c r="G279" s="67"/>
    </row>
    <row r="280" spans="1:7" x14ac:dyDescent="0.35">
      <c r="A280" s="65" t="s">
        <v>52</v>
      </c>
      <c r="B280" s="66">
        <v>943.02599999999995</v>
      </c>
      <c r="C280" s="32">
        <v>817.30975000000001</v>
      </c>
      <c r="D280" s="32">
        <v>3556.9354239999998</v>
      </c>
      <c r="E280" s="43">
        <v>4352</v>
      </c>
      <c r="F280" s="67"/>
      <c r="G280" s="67"/>
    </row>
    <row r="281" spans="1:7" x14ac:dyDescent="0.35">
      <c r="A281" s="65" t="s">
        <v>53</v>
      </c>
      <c r="B281" s="66">
        <v>557.14700000000005</v>
      </c>
      <c r="C281" s="32">
        <v>860.14035000000001</v>
      </c>
      <c r="D281" s="32">
        <v>4002.903961</v>
      </c>
      <c r="E281" s="43">
        <v>4654</v>
      </c>
      <c r="F281" s="67"/>
      <c r="G281" s="67"/>
    </row>
    <row r="282" spans="1:7" x14ac:dyDescent="0.35">
      <c r="A282" s="65" t="s">
        <v>54</v>
      </c>
      <c r="B282" s="66">
        <v>596.53</v>
      </c>
      <c r="C282" s="32">
        <v>1367.2114999999999</v>
      </c>
      <c r="D282" s="32">
        <v>6236.7787060000001</v>
      </c>
      <c r="E282" s="43">
        <v>4562</v>
      </c>
      <c r="F282" s="67"/>
      <c r="G282" s="67"/>
    </row>
    <row r="283" spans="1:7" x14ac:dyDescent="0.35">
      <c r="A283" s="65" t="s">
        <v>43</v>
      </c>
      <c r="B283" s="66">
        <v>535.46349999999995</v>
      </c>
      <c r="C283" s="32">
        <v>964.09074999999996</v>
      </c>
      <c r="D283" s="32">
        <v>4590.3403060000001</v>
      </c>
      <c r="E283" s="43">
        <v>4761</v>
      </c>
      <c r="F283" s="67"/>
      <c r="G283" s="67"/>
    </row>
    <row r="284" spans="1:7" x14ac:dyDescent="0.35">
      <c r="A284" s="65" t="s">
        <v>44</v>
      </c>
      <c r="B284" s="66">
        <v>786.93299999999999</v>
      </c>
      <c r="C284" s="32">
        <v>641.22915</v>
      </c>
      <c r="D284" s="32">
        <v>2935.7712780000002</v>
      </c>
      <c r="E284" s="43">
        <v>4579</v>
      </c>
      <c r="F284" s="67"/>
      <c r="G284" s="67"/>
    </row>
    <row r="285" spans="1:7" x14ac:dyDescent="0.35">
      <c r="A285" s="65" t="s">
        <v>45</v>
      </c>
      <c r="B285" s="66">
        <v>777.86400000000003</v>
      </c>
      <c r="C285" s="32">
        <v>850.33230000000003</v>
      </c>
      <c r="D285" s="32">
        <v>4287.5998570000002</v>
      </c>
      <c r="E285" s="43">
        <v>5042</v>
      </c>
      <c r="F285" s="67"/>
      <c r="G285" s="67"/>
    </row>
    <row r="286" spans="1:7" x14ac:dyDescent="0.35">
      <c r="A286" s="65" t="s">
        <v>46</v>
      </c>
      <c r="B286" s="66">
        <v>804.76099999999997</v>
      </c>
      <c r="C286" s="32">
        <v>770.56039999999996</v>
      </c>
      <c r="D286" s="32">
        <v>3585.9334720000002</v>
      </c>
      <c r="E286" s="43">
        <v>4654</v>
      </c>
      <c r="F286" s="67"/>
      <c r="G286" s="67"/>
    </row>
    <row r="287" spans="1:7" x14ac:dyDescent="0.35">
      <c r="A287" s="65"/>
      <c r="B287" s="66"/>
      <c r="C287" s="32"/>
      <c r="D287" s="32"/>
      <c r="E287" s="43"/>
      <c r="F287" s="67"/>
      <c r="G287" s="67"/>
    </row>
    <row r="288" spans="1:7" x14ac:dyDescent="0.35">
      <c r="A288" s="68">
        <v>2023</v>
      </c>
      <c r="B288" s="66"/>
      <c r="C288" s="32"/>
      <c r="D288" s="32"/>
      <c r="E288" s="43"/>
      <c r="F288" s="67"/>
      <c r="G288" s="67"/>
    </row>
    <row r="289" spans="1:7" x14ac:dyDescent="0.35">
      <c r="A289" s="65" t="s">
        <v>47</v>
      </c>
      <c r="B289" s="66">
        <v>972.577</v>
      </c>
      <c r="C289" s="32">
        <v>535.16224999999997</v>
      </c>
      <c r="D289" s="32">
        <v>2740.1934449999999</v>
      </c>
      <c r="E289" s="43">
        <v>5120</v>
      </c>
      <c r="F289" s="67"/>
      <c r="G289" s="67"/>
    </row>
    <row r="290" spans="1:7" x14ac:dyDescent="0.35">
      <c r="A290" s="65" t="s">
        <v>48</v>
      </c>
      <c r="B290" s="66">
        <v>1190.75</v>
      </c>
      <c r="C290" s="32">
        <v>1045.6630500000001</v>
      </c>
      <c r="D290" s="32">
        <v>4377.1179439999996</v>
      </c>
      <c r="E290" s="43">
        <v>4185.9736212348707</v>
      </c>
      <c r="F290" s="67"/>
      <c r="G290" s="67"/>
    </row>
    <row r="291" spans="1:7" x14ac:dyDescent="0.35">
      <c r="A291" s="65" t="s">
        <v>49</v>
      </c>
      <c r="B291" s="66">
        <v>1165.1579999999999</v>
      </c>
      <c r="C291" s="32">
        <v>813.59655000000009</v>
      </c>
      <c r="D291" s="32">
        <v>3938.9457200000002</v>
      </c>
      <c r="E291" s="43">
        <v>4841</v>
      </c>
      <c r="F291" s="67"/>
      <c r="G291" s="67"/>
    </row>
    <row r="292" spans="1:7" x14ac:dyDescent="0.35">
      <c r="A292" s="65" t="s">
        <v>50</v>
      </c>
      <c r="B292" s="66">
        <v>1166.971</v>
      </c>
      <c r="C292" s="32">
        <v>636.48194999999998</v>
      </c>
      <c r="D292" s="32">
        <v>3041.7836801595599</v>
      </c>
      <c r="E292" s="43">
        <v>4779.0572539560007</v>
      </c>
      <c r="F292" s="67"/>
      <c r="G292" s="67"/>
    </row>
    <row r="293" spans="1:7" x14ac:dyDescent="0.35">
      <c r="A293" s="65" t="s">
        <v>51</v>
      </c>
      <c r="B293" s="66">
        <v>1194.0039999999999</v>
      </c>
      <c r="C293" s="32">
        <v>703.82285000000002</v>
      </c>
      <c r="D293" s="32">
        <v>4250.782569</v>
      </c>
      <c r="E293" s="43">
        <v>6039.5631788169421</v>
      </c>
      <c r="F293" s="67"/>
      <c r="G293" s="67"/>
    </row>
    <row r="294" spans="1:7" x14ac:dyDescent="0.35">
      <c r="A294" s="65" t="s">
        <v>52</v>
      </c>
      <c r="B294" s="66">
        <v>1080.46</v>
      </c>
      <c r="C294" s="32">
        <v>1497.0745999999999</v>
      </c>
      <c r="D294" s="32">
        <v>8693.2780619999994</v>
      </c>
      <c r="E294" s="43">
        <v>5807</v>
      </c>
      <c r="F294" s="67"/>
      <c r="G294" s="67"/>
    </row>
    <row r="295" spans="1:7" x14ac:dyDescent="0.35">
      <c r="A295" s="65" t="s">
        <v>53</v>
      </c>
      <c r="B295" s="66">
        <v>500.47300000000001</v>
      </c>
      <c r="C295" s="32">
        <v>755.14620000000002</v>
      </c>
      <c r="D295" s="32">
        <v>4206.0988470000002</v>
      </c>
      <c r="E295" s="43">
        <v>5570</v>
      </c>
      <c r="F295" s="67"/>
      <c r="G295" s="67"/>
    </row>
    <row r="296" spans="1:7" x14ac:dyDescent="0.35">
      <c r="A296" s="65" t="s">
        <v>54</v>
      </c>
      <c r="B296" s="66">
        <v>405.83550000000002</v>
      </c>
      <c r="C296" s="32">
        <v>1035.7226499999999</v>
      </c>
      <c r="D296" s="32">
        <v>6065.4751779999997</v>
      </c>
      <c r="E296" s="43">
        <v>5856.2735670596758</v>
      </c>
      <c r="F296" s="67"/>
      <c r="G296" s="67"/>
    </row>
    <row r="297" spans="1:7" x14ac:dyDescent="0.35">
      <c r="A297" s="65" t="s">
        <v>43</v>
      </c>
      <c r="B297" s="66">
        <v>252.00649999999999</v>
      </c>
      <c r="C297" s="32">
        <v>452.45415000000003</v>
      </c>
      <c r="D297" s="32">
        <v>2653.1996300000001</v>
      </c>
      <c r="E297" s="43">
        <v>5864.0187740569954</v>
      </c>
      <c r="F297" s="67"/>
      <c r="G297" s="67"/>
    </row>
    <row r="298" spans="1:7" x14ac:dyDescent="0.35">
      <c r="A298" s="65" t="s">
        <v>44</v>
      </c>
      <c r="B298" s="66">
        <v>679.97400000000005</v>
      </c>
      <c r="C298" s="32">
        <v>669.92925000000002</v>
      </c>
      <c r="D298" s="32">
        <v>3970.1086970000001</v>
      </c>
      <c r="E298" s="43">
        <v>5926.1611535845022</v>
      </c>
      <c r="F298" s="67"/>
      <c r="G298" s="67"/>
    </row>
    <row r="299" spans="1:7" x14ac:dyDescent="0.35">
      <c r="A299" s="65" t="s">
        <v>45</v>
      </c>
      <c r="B299" s="66">
        <v>788.08299999999997</v>
      </c>
      <c r="C299" s="32">
        <v>670.13014999999996</v>
      </c>
      <c r="D299" s="32">
        <v>4011.7356679999998</v>
      </c>
      <c r="E299" s="43">
        <v>5986.5022757146498</v>
      </c>
      <c r="F299" s="67"/>
      <c r="G299" s="67"/>
    </row>
    <row r="300" spans="1:7" x14ac:dyDescent="0.35">
      <c r="A300" s="65" t="s">
        <v>46</v>
      </c>
      <c r="B300" s="66">
        <v>756.221</v>
      </c>
      <c r="C300" s="32">
        <v>528.34500000000003</v>
      </c>
      <c r="D300" s="32">
        <v>3117.5308439999999</v>
      </c>
      <c r="E300" s="43">
        <v>5900.558998381739</v>
      </c>
      <c r="F300" s="67"/>
      <c r="G300" s="67"/>
    </row>
    <row r="301" spans="1:7" x14ac:dyDescent="0.35">
      <c r="A301" s="65"/>
      <c r="B301" s="66"/>
      <c r="C301" s="32"/>
      <c r="D301" s="32"/>
      <c r="E301" s="43"/>
      <c r="F301" s="67"/>
      <c r="G301" s="67"/>
    </row>
    <row r="302" spans="1:7" s="91" customFormat="1" x14ac:dyDescent="0.35">
      <c r="A302" s="86">
        <v>2024</v>
      </c>
      <c r="B302" s="87"/>
      <c r="C302" s="88"/>
      <c r="D302" s="88"/>
      <c r="E302" s="89"/>
      <c r="F302" s="90"/>
      <c r="G302" s="90"/>
    </row>
    <row r="303" spans="1:7" x14ac:dyDescent="0.35">
      <c r="A303" s="65" t="s">
        <v>47</v>
      </c>
      <c r="B303" s="66">
        <v>1082.75</v>
      </c>
      <c r="C303" s="32">
        <v>700.94060000000002</v>
      </c>
      <c r="D303" s="32">
        <v>4094.9596670000001</v>
      </c>
      <c r="E303" s="43">
        <v>5842</v>
      </c>
      <c r="F303" s="67"/>
      <c r="G303" s="67"/>
    </row>
    <row r="304" spans="1:7" x14ac:dyDescent="0.35">
      <c r="A304" s="65" t="s">
        <v>48</v>
      </c>
      <c r="B304" s="66">
        <v>1034.75</v>
      </c>
      <c r="C304" s="32">
        <v>573.92004999999995</v>
      </c>
      <c r="D304" s="32">
        <v>3656.772379</v>
      </c>
      <c r="E304" s="43">
        <v>6372</v>
      </c>
      <c r="F304" s="67"/>
      <c r="G304" s="67"/>
    </row>
    <row r="305" spans="1:7" x14ac:dyDescent="0.35">
      <c r="A305" s="65"/>
      <c r="B305" s="27"/>
      <c r="C305" s="27"/>
      <c r="D305" s="27"/>
      <c r="E305" s="27"/>
      <c r="F305" s="33"/>
      <c r="G305" s="33"/>
    </row>
    <row r="306" spans="1:7" ht="19.5" x14ac:dyDescent="0.35">
      <c r="A306" s="69" t="s">
        <v>56</v>
      </c>
      <c r="B306" s="19"/>
      <c r="C306" s="70"/>
      <c r="D306" s="71"/>
      <c r="E306" s="72"/>
      <c r="G306" s="37"/>
    </row>
    <row r="307" spans="1:7" x14ac:dyDescent="0.35">
      <c r="A307" s="73" t="s">
        <v>32</v>
      </c>
      <c r="B307" s="74"/>
      <c r="C307" s="74"/>
      <c r="D307" s="75"/>
      <c r="E307" s="76"/>
      <c r="F307" s="77"/>
      <c r="G307" s="78"/>
    </row>
    <row r="308" spans="1:7" x14ac:dyDescent="0.35">
      <c r="A308" s="79"/>
      <c r="B308" s="15"/>
      <c r="C308" s="80"/>
      <c r="D308" s="80"/>
      <c r="E308" s="81"/>
    </row>
    <row r="309" spans="1:7" x14ac:dyDescent="0.35">
      <c r="A309" s="82"/>
      <c r="B309" s="82"/>
      <c r="C309" s="83"/>
      <c r="D309" s="83"/>
      <c r="E309" s="82"/>
    </row>
    <row r="310" spans="1:7" x14ac:dyDescent="0.35">
      <c r="B310" s="33"/>
      <c r="C310" s="33"/>
      <c r="D310" s="33"/>
    </row>
    <row r="311" spans="1:7" x14ac:dyDescent="0.35">
      <c r="A311" s="45"/>
      <c r="B311" s="67"/>
      <c r="C311" s="67"/>
      <c r="D311" s="67"/>
      <c r="E311" s="67"/>
    </row>
    <row r="312" spans="1:7" x14ac:dyDescent="0.35">
      <c r="A312" s="45"/>
      <c r="B312" s="58"/>
      <c r="C312" s="33"/>
      <c r="D312" s="33"/>
      <c r="E312" s="33"/>
    </row>
    <row r="313" spans="1:7" x14ac:dyDescent="0.35">
      <c r="B313" s="84"/>
      <c r="C313" s="37"/>
      <c r="D313" s="37"/>
    </row>
    <row r="314" spans="1:7" x14ac:dyDescent="0.35">
      <c r="A314" s="29"/>
      <c r="B314" s="85"/>
      <c r="C314" s="29"/>
      <c r="D314" s="29"/>
      <c r="E314" s="85"/>
    </row>
    <row r="315" spans="1:7" x14ac:dyDescent="0.35">
      <c r="C315" s="37"/>
      <c r="D315" s="37"/>
    </row>
    <row r="316" spans="1:7" x14ac:dyDescent="0.35">
      <c r="C316" s="37"/>
      <c r="D316" s="37"/>
    </row>
    <row r="317" spans="1:7" x14ac:dyDescent="0.35">
      <c r="C317" s="37"/>
      <c r="D317" s="37"/>
    </row>
    <row r="318" spans="1:7" x14ac:dyDescent="0.35">
      <c r="C318" s="37"/>
      <c r="D318" s="37"/>
    </row>
    <row r="319" spans="1:7" x14ac:dyDescent="0.35">
      <c r="C319" s="37"/>
      <c r="D319" s="37"/>
    </row>
    <row r="320" spans="1:7" x14ac:dyDescent="0.35">
      <c r="C320" s="37"/>
      <c r="D320" s="37"/>
    </row>
    <row r="321" spans="3:4" x14ac:dyDescent="0.35">
      <c r="C321" s="37"/>
      <c r="D321" s="37"/>
    </row>
    <row r="322" spans="3:4" x14ac:dyDescent="0.35">
      <c r="C322" s="37"/>
      <c r="D322" s="37"/>
    </row>
    <row r="323" spans="3:4" x14ac:dyDescent="0.35">
      <c r="C323" s="37"/>
      <c r="D323" s="37"/>
    </row>
    <row r="324" spans="3:4" x14ac:dyDescent="0.35">
      <c r="C324" s="37"/>
      <c r="D324" s="37"/>
    </row>
    <row r="325" spans="3:4" x14ac:dyDescent="0.35">
      <c r="C325" s="37"/>
      <c r="D325" s="37"/>
    </row>
    <row r="326" spans="3:4" x14ac:dyDescent="0.35">
      <c r="C326" s="37"/>
      <c r="D326" s="37"/>
    </row>
    <row r="327" spans="3:4" x14ac:dyDescent="0.35">
      <c r="C327" s="37"/>
      <c r="D327" s="37"/>
    </row>
  </sheetData>
  <phoneticPr fontId="0" type="noConversion"/>
  <printOptions horizontalCentered="1" verticalCentered="1" gridLinesSet="0"/>
  <pageMargins left="0.55118110236220474" right="0.51181102362204722" top="0.27559055118110237" bottom="0.51181102362204722" header="0.39370078740157483" footer="0.51181102362204722"/>
  <pageSetup paperSize="9" scale="49" orientation="portrait" r:id="rId1"/>
  <headerFooter alignWithMargins="0"/>
  <ignoredErrors>
    <ignoredError sqref="E305 E218:E249 E308:E309 E136:E152 E172:E199 E163:E169 E156:E161 E311:E321" formulaRange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A</vt:lpstr>
      <vt:lpstr>A!Zone_d_impression</vt:lpstr>
      <vt:lpstr>Zone_impres_MI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NAHIMANA EGIDE</dc:creator>
  <cp:lastModifiedBy>BAYISENGE Méthode</cp:lastModifiedBy>
  <cp:lastPrinted>2021-11-10T07:39:37Z</cp:lastPrinted>
  <dcterms:created xsi:type="dcterms:W3CDTF">2000-08-22T08:24:28Z</dcterms:created>
  <dcterms:modified xsi:type="dcterms:W3CDTF">2024-04-11T05:45:25Z</dcterms:modified>
</cp:coreProperties>
</file>