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05" windowHeight="4395" tabRatio="598" activeTab="0"/>
  </bookViews>
  <sheets>
    <sheet name="taux d'int. moy. créditeurs" sheetId="1" r:id="rId1"/>
  </sheets>
  <definedNames>
    <definedName name="\C">'taux d''int. moy. créditeurs'!$ID$5</definedName>
    <definedName name="\R">'taux d''int. moy. créditeurs'!$ID$1</definedName>
    <definedName name="_xlnm.Print_Area" localSheetId="0">'taux d''int. moy. créditeurs'!$A$1:$N$164</definedName>
    <definedName name="Zone_impres_MI">'taux d''int. moy. créditeurs'!$A$1:$K$76</definedName>
  </definedNames>
  <calcPr fullCalcOnLoad="1"/>
</workbook>
</file>

<file path=xl/sharedStrings.xml><?xml version="1.0" encoding="utf-8"?>
<sst xmlns="http://schemas.openxmlformats.org/spreadsheetml/2006/main" count="184" uniqueCount="149">
  <si>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</si>
  <si>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</si>
  <si>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</si>
  <si>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</si>
  <si>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</si>
  <si>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</si>
  <si>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</si>
  <si>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</si>
  <si>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</si>
  <si>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</si>
  <si>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</si>
  <si>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</si>
  <si>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</si>
  <si>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</si>
  <si>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</si>
  <si>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</si>
  <si>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</si>
  <si>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</si>
  <si>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</si>
  <si>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</si>
  <si>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</si>
  <si>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</si>
  <si>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</si>
  <si>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</si>
  <si>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</si>
  <si>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</si>
  <si>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</si>
  <si>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</si>
  <si>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</si>
  <si>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</si>
  <si>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</si>
  <si>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</si>
  <si>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</si>
  <si>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</si>
  <si>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</si>
  <si>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</si>
  <si>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</si>
  <si>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</si>
  <si>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</si>
  <si>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</si>
  <si>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</si>
  <si>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</si>
  <si>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</si>
  <si>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</si>
  <si>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</si>
  <si>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</si>
  <si>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</si>
  <si>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</si>
  <si>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</si>
  <si>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</si>
  <si>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</si>
  <si>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</si>
  <si>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</si>
  <si>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</si>
  <si>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</si>
  <si>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</si>
  <si>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</si>
  <si>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</si>
  <si>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</si>
  <si>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</si>
  <si>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</si>
  <si>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</si>
  <si>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</si>
  <si>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</si>
  <si>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</si>
  <si>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</si>
  <si>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</si>
  <si>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</si>
  <si>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</si>
  <si>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</si>
  <si>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</si>
  <si>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</si>
  <si>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</si>
  <si>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</si>
  <si>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</si>
  <si>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</si>
  <si>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</si>
  <si>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</si>
  <si>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</si>
  <si>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</si>
  <si>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</si>
  <si>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</si>
  <si>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</si>
  <si>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</si>
  <si>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</si>
  <si>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</si>
  <si>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Rubriques</t>
  </si>
  <si>
    <t xml:space="preserve">                                                                                   (en millions de BIF)</t>
  </si>
  <si>
    <t>II.10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</si>
  <si>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</si>
  <si>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</si>
  <si>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</si>
  <si>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</si>
  <si>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</si>
  <si>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</si>
  <si>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</si>
  <si>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</si>
  <si>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</si>
  <si>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</si>
  <si>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</si>
  <si>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</si>
  <si>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</si>
  <si>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</si>
  <si>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</si>
  <si>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</si>
  <si>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</si>
  <si>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</si>
  <si>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</si>
  <si>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</si>
  <si>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</si>
  <si>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</si>
  <si>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</si>
  <si>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</si>
  <si>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</si>
  <si>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</si>
  <si>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</si>
  <si>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</si>
  <si>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</si>
  <si>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</si>
  <si>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</si>
  <si>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</si>
  <si>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</si>
  <si>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</si>
  <si>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</si>
  <si>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</si>
  <si>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</si>
  <si>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</si>
  <si>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</si>
  <si>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</si>
  <si>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</si>
  <si>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</si>
  <si>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</si>
  <si>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</si>
  <si>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</si>
  <si>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</si>
  <si>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</si>
  <si>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</si>
  <si>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</si>
  <si>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</si>
  <si>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2013 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</si>
  <si>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</si>
  <si>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</si>
  <si>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</si>
  <si>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</si>
  <si>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</si>
  <si>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</si>
  <si>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</si>
  <si>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 xml:space="preserve">              DEPOTS  A TERME </t>
  </si>
  <si>
    <t xml:space="preserve">                         DEPOTS ET AUTRES RESSOURCES A TERME DES BANQUES COMMERCIALES A FIN DE PERIODE (1)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</si>
</sst>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2" applyNumberFormat="1" applyFont="1" applyBorder="1" applyAlignment="1" applyProtection="1">
      <alignment horizontal="right"/>
      <protection/>
    </xf>
    <xf numFmtId="182" fontId="7" fillId="0" borderId="15" xfId="42" applyNumberFormat="1" applyFont="1" applyBorder="1" applyAlignment="1" applyProtection="1">
      <alignment horizontal="right" wrapText="1" readingOrder="1"/>
      <protection/>
    </xf>
    <xf numFmtId="182" fontId="7" fillId="0" borderId="0" xfId="42" applyNumberFormat="1" applyFont="1" applyBorder="1" applyAlignment="1" applyProtection="1">
      <alignment horizontal="right" wrapText="1" readingOrder="1"/>
      <protection/>
    </xf>
    <xf numFmtId="182" fontId="7" fillId="0" borderId="10" xfId="42" applyNumberFormat="1" applyFont="1" applyBorder="1" applyAlignment="1" applyProtection="1">
      <alignment horizontal="right" wrapText="1" readingOrder="1"/>
      <protection/>
    </xf>
    <xf numFmtId="183" fontId="7" fillId="0" borderId="0" xfId="42" applyNumberFormat="1" applyFont="1" applyBorder="1" applyAlignment="1" applyProtection="1" quotePrefix="1">
      <alignment horizontal="right" wrapText="1" readingOrder="1"/>
      <protection/>
    </xf>
    <xf numFmtId="183" fontId="7" fillId="0" borderId="15" xfId="42" applyNumberFormat="1" applyFont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>
      <alignment horizontal="right" wrapText="1" readingOrder="1"/>
      <protection/>
    </xf>
    <xf numFmtId="188" fontId="7" fillId="0" borderId="10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 quotePrefix="1">
      <alignment horizontal="right" wrapText="1" readingOrder="1"/>
      <protection/>
    </xf>
    <xf numFmtId="188" fontId="7" fillId="0" borderId="15" xfId="42" applyNumberFormat="1" applyFont="1" applyBorder="1" applyAlignment="1">
      <alignment horizontal="right" wrapText="1" readingOrder="1"/>
    </xf>
    <xf numFmtId="188" fontId="7" fillId="0" borderId="15" xfId="42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2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2" fontId="7" fillId="0" borderId="0" xfId="42" applyNumberFormat="1" applyFont="1" applyBorder="1" applyAlignment="1" applyProtection="1">
      <alignment horizontal="right"/>
      <protection/>
    </xf>
    <xf numFmtId="188" fontId="7" fillId="0" borderId="17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180" fontId="8" fillId="0" borderId="15" xfId="0" applyFont="1" applyBorder="1" applyAlignment="1">
      <alignment/>
    </xf>
    <xf numFmtId="181" fontId="8" fillId="0" borderId="0" xfId="0" applyNumberFormat="1" applyFont="1" applyBorder="1" applyAlignment="1" applyProtection="1">
      <alignment horizontal="right"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 quotePrefix="1">
      <alignment/>
      <protection/>
    </xf>
    <xf numFmtId="180" fontId="8" fillId="0" borderId="15" xfId="0" applyNumberFormat="1" applyFont="1" applyBorder="1" applyAlignment="1" applyProtection="1">
      <alignment horizontal="center"/>
      <protection/>
    </xf>
    <xf numFmtId="180" fontId="8" fillId="0" borderId="11" xfId="0" applyFont="1" applyBorder="1" applyAlignment="1">
      <alignment/>
    </xf>
    <xf numFmtId="180" fontId="8" fillId="0" borderId="11" xfId="0" applyFont="1" applyFill="1" applyBorder="1" applyAlignment="1">
      <alignment/>
    </xf>
    <xf numFmtId="180" fontId="8" fillId="0" borderId="15" xfId="0" applyFont="1" applyFill="1" applyBorder="1" applyAlignment="1">
      <alignment/>
    </xf>
    <xf numFmtId="180" fontId="8" fillId="0" borderId="13" xfId="0" applyFont="1" applyBorder="1" applyAlignment="1">
      <alignment/>
    </xf>
    <xf numFmtId="180" fontId="8" fillId="0" borderId="16" xfId="0" applyFont="1" applyBorder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 horizontal="center"/>
    </xf>
    <xf numFmtId="180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>
      <alignment horizontal="left"/>
      <protection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8" fillId="0" borderId="19" xfId="0" applyNumberFormat="1" applyFont="1" applyBorder="1" applyAlignment="1" applyProtection="1" quotePrefix="1">
      <alignment horizontal="left" wrapText="1"/>
      <protection/>
    </xf>
    <xf numFmtId="180" fontId="8" fillId="0" borderId="18" xfId="0" applyNumberFormat="1" applyFont="1" applyBorder="1" applyAlignment="1" applyProtection="1" quotePrefix="1">
      <alignment horizontal="left" wrapText="1"/>
      <protection/>
    </xf>
    <xf numFmtId="180" fontId="8" fillId="0" borderId="11" xfId="0" applyNumberFormat="1" applyFont="1" applyBorder="1" applyAlignment="1" applyProtection="1" quotePrefix="1">
      <alignment horizontal="left" wrapText="1"/>
      <protection/>
    </xf>
    <xf numFmtId="180" fontId="8" fillId="0" borderId="12" xfId="0" applyNumberFormat="1" applyFont="1" applyBorder="1" applyAlignment="1" applyProtection="1">
      <alignment horizontal="left" wrapText="1"/>
      <protection/>
    </xf>
    <xf numFmtId="180" fontId="8" fillId="0" borderId="13" xfId="0" applyNumberFormat="1" applyFont="1" applyBorder="1" applyAlignment="1" applyProtection="1" quotePrefix="1">
      <alignment horizontal="left" wrapText="1"/>
      <protection/>
    </xf>
    <xf numFmtId="180" fontId="8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64"/>
  <sheetViews>
    <sheetView showGridLines="0" tabSelected="1" view="pageBreakPreview" zoomScale="60" zoomScalePageLayoutView="0" workbookViewId="0" topLeftCell="A1">
      <pane xSplit="2" ySplit="10" topLeftCell="C13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137" sqref="N137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5.3359375" style="2" customWidth="1"/>
    <col min="11" max="11" width="0" style="2" hidden="1" customWidth="1"/>
    <col min="12" max="12" width="13.99609375" style="1" customWidth="1"/>
    <col min="13" max="13" width="16.88671875" style="1" customWidth="1"/>
    <col min="14" max="14" width="12.6640625" style="2" customWidth="1"/>
    <col min="15" max="16384" width="12.6640625" style="2" customWidth="1"/>
  </cols>
  <sheetData>
    <row r="1" spans="1:238" ht="22.5" customHeight="1">
      <c r="A1" s="62" t="s">
        <v>0</v>
      </c>
      <c r="B1" s="63"/>
      <c r="C1" s="63"/>
      <c r="D1" s="63"/>
      <c r="E1" s="63"/>
      <c r="F1" s="63"/>
      <c r="G1" s="64" t="s">
        <v>0</v>
      </c>
      <c r="H1" s="64" t="s">
        <v>0</v>
      </c>
      <c r="I1" s="63"/>
      <c r="J1" s="63"/>
      <c r="K1" s="63"/>
      <c r="L1" s="65"/>
      <c r="M1" s="65"/>
      <c r="N1" s="69" t="s">
        <v>88</v>
      </c>
      <c r="IC1" s="5" t="s">
        <v>1</v>
      </c>
      <c r="ID1" s="7" t="s">
        <v>2</v>
      </c>
    </row>
    <row r="2" spans="1:238" ht="12.75">
      <c r="A2" s="101" t="s">
        <v>148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ID2" s="7" t="s">
        <v>3</v>
      </c>
    </row>
    <row r="3" spans="1:14" ht="15.75">
      <c r="A3" s="93" t="s">
        <v>87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"/>
      <c r="M3" s="66"/>
      <c r="N3" s="31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5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77" t="s">
        <v>86</v>
      </c>
      <c r="B6" s="19" t="s">
        <v>6</v>
      </c>
      <c r="C6" s="19" t="s">
        <v>7</v>
      </c>
      <c r="D6" s="20"/>
      <c r="E6" s="92" t="s">
        <v>147</v>
      </c>
      <c r="F6" s="78"/>
      <c r="G6" s="79"/>
      <c r="H6" s="80" t="s">
        <v>0</v>
      </c>
      <c r="I6" s="81" t="s">
        <v>8</v>
      </c>
      <c r="J6" s="82" t="s">
        <v>9</v>
      </c>
      <c r="K6" s="83"/>
      <c r="L6" s="84" t="s">
        <v>80</v>
      </c>
      <c r="M6" s="85" t="s">
        <v>76</v>
      </c>
      <c r="N6" s="83" t="s">
        <v>78</v>
      </c>
    </row>
    <row r="7" spans="1:14" ht="12.75">
      <c r="A7" s="77"/>
      <c r="B7" s="19" t="s">
        <v>21</v>
      </c>
      <c r="C7" s="19" t="s">
        <v>10</v>
      </c>
      <c r="D7" s="23"/>
      <c r="E7" s="24"/>
      <c r="F7" s="86"/>
      <c r="G7" s="86"/>
      <c r="H7" s="87"/>
      <c r="I7" s="88"/>
      <c r="J7" s="89"/>
      <c r="K7" s="90" t="s">
        <v>11</v>
      </c>
      <c r="L7" s="91" t="s">
        <v>81</v>
      </c>
      <c r="M7" s="85" t="s">
        <v>77</v>
      </c>
      <c r="N7" s="83" t="s">
        <v>79</v>
      </c>
    </row>
    <row r="8" spans="1:14" ht="12.75">
      <c r="A8" s="77"/>
      <c r="B8" s="26" t="s">
        <v>20</v>
      </c>
      <c r="C8" s="27" t="s">
        <v>85</v>
      </c>
      <c r="D8" s="28" t="s">
        <v>12</v>
      </c>
      <c r="E8" s="29" t="s">
        <v>13</v>
      </c>
      <c r="F8" s="28" t="s">
        <v>14</v>
      </c>
      <c r="G8" s="30" t="s">
        <v>15</v>
      </c>
      <c r="H8" s="19" t="s">
        <v>0</v>
      </c>
      <c r="I8" s="21" t="s">
        <v>12</v>
      </c>
      <c r="J8" s="22" t="s">
        <v>0</v>
      </c>
      <c r="K8" s="31" t="s">
        <v>16</v>
      </c>
      <c r="L8" s="32"/>
      <c r="M8" s="85" t="s">
        <v>82</v>
      </c>
      <c r="N8" s="6"/>
    </row>
    <row r="9" spans="1:14" ht="12.75">
      <c r="A9" s="77" t="s">
        <v>19</v>
      </c>
      <c r="B9" s="33"/>
      <c r="C9" s="33"/>
      <c r="D9" s="28" t="s">
        <v>93</v>
      </c>
      <c r="E9" s="19" t="s">
        <v>17</v>
      </c>
      <c r="F9" s="28" t="s">
        <v>17</v>
      </c>
      <c r="G9" s="30" t="s">
        <v>14</v>
      </c>
      <c r="H9" s="19" t="s">
        <v>23</v>
      </c>
      <c r="I9" s="21" t="s">
        <v>17</v>
      </c>
      <c r="J9" s="22"/>
      <c r="K9" s="6"/>
      <c r="L9" s="17"/>
      <c r="M9" s="18"/>
      <c r="N9" s="6"/>
    </row>
    <row r="10" spans="1:14" ht="12.75">
      <c r="A10" s="34" t="s">
        <v>18</v>
      </c>
      <c r="B10" s="35"/>
      <c r="C10" s="35"/>
      <c r="D10" s="36"/>
      <c r="E10" s="37"/>
      <c r="F10" s="36"/>
      <c r="G10" s="38"/>
      <c r="H10" s="35"/>
      <c r="I10" s="36"/>
      <c r="J10" s="37"/>
      <c r="K10" s="39"/>
      <c r="L10" s="67"/>
      <c r="M10" s="68"/>
      <c r="N10" s="6"/>
    </row>
    <row r="11" spans="1:14" ht="12.75">
      <c r="A11" s="40" t="s">
        <v>18</v>
      </c>
      <c r="B11" s="41"/>
      <c r="C11" s="42"/>
      <c r="D11" s="43"/>
      <c r="E11" s="41"/>
      <c r="F11" s="44"/>
      <c r="G11" s="45"/>
      <c r="H11" s="29"/>
      <c r="I11" s="44"/>
      <c r="J11" s="15"/>
      <c r="K11" s="14"/>
      <c r="L11" s="18"/>
      <c r="M11" s="70"/>
      <c r="N11" s="14"/>
    </row>
    <row r="12" spans="1:14" ht="12.75" hidden="1">
      <c r="A12" s="46" t="s">
        <v>89</v>
      </c>
      <c r="B12" s="47">
        <v>11959</v>
      </c>
      <c r="C12" s="54">
        <v>23774.399999999998</v>
      </c>
      <c r="D12" s="55">
        <v>39589.49999999999</v>
      </c>
      <c r="E12" s="54">
        <v>35617.5</v>
      </c>
      <c r="F12" s="55">
        <v>4.2</v>
      </c>
      <c r="G12" s="56">
        <v>965.2</v>
      </c>
      <c r="H12" s="54">
        <f aca="true" t="shared" si="0" ref="H12:H18">D12+E12+F12+G12</f>
        <v>76176.4</v>
      </c>
      <c r="I12" s="57"/>
      <c r="J12" s="54">
        <v>6542.999999999999</v>
      </c>
      <c r="K12" s="58"/>
      <c r="L12" s="59">
        <f aca="true" t="shared" si="1" ref="L12:L18">C12+H12+J12</f>
        <v>106493.79999999999</v>
      </c>
      <c r="M12" s="71">
        <v>7867.499999999999</v>
      </c>
      <c r="N12" s="72">
        <f aca="true" t="shared" si="2" ref="N12:N18">L12+M12</f>
        <v>114361.29999999999</v>
      </c>
    </row>
    <row r="13" spans="1:14" ht="12.75" hidden="1">
      <c r="A13" s="46" t="s">
        <v>83</v>
      </c>
      <c r="B13" s="47">
        <v>11959</v>
      </c>
      <c r="C13" s="54">
        <v>25962.100000000002</v>
      </c>
      <c r="D13" s="55">
        <v>46418.7</v>
      </c>
      <c r="E13" s="54">
        <v>47269.299999999996</v>
      </c>
      <c r="F13" s="55">
        <v>104.2</v>
      </c>
      <c r="G13" s="56">
        <v>1730.1000000000001</v>
      </c>
      <c r="H13" s="54">
        <f t="shared" si="0"/>
        <v>95522.3</v>
      </c>
      <c r="I13" s="57"/>
      <c r="J13" s="54">
        <v>6945</v>
      </c>
      <c r="K13" s="58"/>
      <c r="L13" s="59">
        <f t="shared" si="1"/>
        <v>128429.40000000001</v>
      </c>
      <c r="M13" s="71">
        <v>3499.1</v>
      </c>
      <c r="N13" s="72">
        <f t="shared" si="2"/>
        <v>131928.5</v>
      </c>
    </row>
    <row r="14" spans="1:14" ht="12.75" hidden="1">
      <c r="A14" s="46" t="s">
        <v>90</v>
      </c>
      <c r="B14" s="47">
        <v>11959</v>
      </c>
      <c r="C14" s="54">
        <v>32216.000000000004</v>
      </c>
      <c r="D14" s="55">
        <v>45081.5</v>
      </c>
      <c r="E14" s="54">
        <v>54989.1</v>
      </c>
      <c r="F14" s="55">
        <v>10713.5</v>
      </c>
      <c r="G14" s="56">
        <v>3623.1</v>
      </c>
      <c r="H14" s="54">
        <f t="shared" si="0"/>
        <v>114407.20000000001</v>
      </c>
      <c r="I14" s="57"/>
      <c r="J14" s="54">
        <v>7253</v>
      </c>
      <c r="K14" s="58"/>
      <c r="L14" s="59">
        <f t="shared" si="1"/>
        <v>153876.2</v>
      </c>
      <c r="M14" s="71">
        <v>1852.4</v>
      </c>
      <c r="N14" s="72">
        <f t="shared" si="2"/>
        <v>155728.6</v>
      </c>
    </row>
    <row r="15" spans="1:14" ht="12.75">
      <c r="A15" s="46" t="s">
        <v>59</v>
      </c>
      <c r="B15" s="47"/>
      <c r="C15" s="54">
        <v>36116.899999999994</v>
      </c>
      <c r="D15" s="55">
        <v>60894.000000000015</v>
      </c>
      <c r="E15" s="54">
        <v>61307.99999999999</v>
      </c>
      <c r="F15" s="55">
        <v>21032.8</v>
      </c>
      <c r="G15" s="56">
        <v>2547.8</v>
      </c>
      <c r="H15" s="54">
        <f t="shared" si="0"/>
        <v>145782.59999999998</v>
      </c>
      <c r="I15" s="57"/>
      <c r="J15" s="54">
        <v>6270</v>
      </c>
      <c r="K15" s="58"/>
      <c r="L15" s="59">
        <f t="shared" si="1"/>
        <v>188169.49999999997</v>
      </c>
      <c r="M15" s="71">
        <v>5072.7</v>
      </c>
      <c r="N15" s="72">
        <f t="shared" si="2"/>
        <v>193242.19999999998</v>
      </c>
    </row>
    <row r="16" spans="1:14" ht="12.75">
      <c r="A16" s="46" t="s">
        <v>73</v>
      </c>
      <c r="B16" s="47"/>
      <c r="C16" s="54">
        <v>41738.200000000004</v>
      </c>
      <c r="D16" s="55">
        <v>63584.899999999994</v>
      </c>
      <c r="E16" s="54">
        <v>77255.3</v>
      </c>
      <c r="F16" s="55">
        <v>17690.600000000002</v>
      </c>
      <c r="G16" s="56">
        <v>3804.6000000000004</v>
      </c>
      <c r="H16" s="54">
        <f t="shared" si="0"/>
        <v>162335.40000000002</v>
      </c>
      <c r="I16" s="57"/>
      <c r="J16" s="54">
        <v>4627.7</v>
      </c>
      <c r="K16" s="58"/>
      <c r="L16" s="59">
        <f t="shared" si="1"/>
        <v>208701.30000000005</v>
      </c>
      <c r="M16" s="71">
        <v>1474.8999999999999</v>
      </c>
      <c r="N16" s="72">
        <f t="shared" si="2"/>
        <v>210176.20000000004</v>
      </c>
    </row>
    <row r="17" spans="1:14" ht="12.75">
      <c r="A17" s="46" t="s">
        <v>84</v>
      </c>
      <c r="B17" s="47"/>
      <c r="C17" s="54">
        <v>43568.200000000004</v>
      </c>
      <c r="D17" s="55">
        <v>73372.59999999999</v>
      </c>
      <c r="E17" s="54">
        <v>90386.8</v>
      </c>
      <c r="F17" s="55">
        <v>19743.799999999996</v>
      </c>
      <c r="G17" s="56">
        <v>2986.1000000000004</v>
      </c>
      <c r="H17" s="54">
        <f t="shared" si="0"/>
        <v>186489.3</v>
      </c>
      <c r="I17" s="57"/>
      <c r="J17" s="54">
        <v>5968.9</v>
      </c>
      <c r="K17" s="58"/>
      <c r="L17" s="59">
        <f t="shared" si="1"/>
        <v>236026.4</v>
      </c>
      <c r="M17" s="71">
        <v>3888.3999999999996</v>
      </c>
      <c r="N17" s="72">
        <f t="shared" si="2"/>
        <v>239914.8</v>
      </c>
    </row>
    <row r="18" spans="1:14" ht="12.75">
      <c r="A18" s="46" t="s">
        <v>104</v>
      </c>
      <c r="B18" s="47"/>
      <c r="C18" s="54">
        <v>50762</v>
      </c>
      <c r="D18" s="55">
        <f>59784+1790.7-170.2</f>
        <v>61404.5</v>
      </c>
      <c r="E18" s="54">
        <v>99703.9</v>
      </c>
      <c r="F18" s="55">
        <v>17112.7</v>
      </c>
      <c r="G18" s="56">
        <v>5679.7</v>
      </c>
      <c r="H18" s="54">
        <f t="shared" si="0"/>
        <v>183900.80000000002</v>
      </c>
      <c r="I18" s="57"/>
      <c r="J18" s="54">
        <v>7140.8</v>
      </c>
      <c r="K18" s="58"/>
      <c r="L18" s="59">
        <f t="shared" si="1"/>
        <v>241803.6</v>
      </c>
      <c r="M18" s="71">
        <v>6505.5</v>
      </c>
      <c r="N18" s="72">
        <f t="shared" si="2"/>
        <v>248309.1</v>
      </c>
    </row>
    <row r="19" spans="1:14" ht="12.75">
      <c r="A19" s="46" t="s">
        <v>133</v>
      </c>
      <c r="B19" s="47"/>
      <c r="C19" s="54">
        <v>59594.2</v>
      </c>
      <c r="D19" s="55">
        <v>50628.1</v>
      </c>
      <c r="E19" s="54">
        <v>90775.3</v>
      </c>
      <c r="F19" s="55">
        <v>9209.9</v>
      </c>
      <c r="G19" s="56">
        <v>15316.5</v>
      </c>
      <c r="H19" s="54">
        <f>D19+E19+F19+G19</f>
        <v>165929.8</v>
      </c>
      <c r="I19" s="57"/>
      <c r="J19" s="54">
        <v>7191.4</v>
      </c>
      <c r="K19" s="58"/>
      <c r="L19" s="59">
        <f>C19+H19+J19</f>
        <v>232715.4</v>
      </c>
      <c r="M19" s="71">
        <f>15407.2+1009.2</f>
        <v>16416.4</v>
      </c>
      <c r="N19" s="72">
        <f>L19+M19</f>
        <v>249131.8</v>
      </c>
    </row>
    <row r="20" spans="1:14" ht="12.75" hidden="1">
      <c r="A20" s="46" t="s">
        <v>146</v>
      </c>
      <c r="B20" s="47"/>
      <c r="C20" s="54">
        <v>71180.9</v>
      </c>
      <c r="D20" s="54">
        <v>47310.9</v>
      </c>
      <c r="E20" s="54">
        <v>94633.8</v>
      </c>
      <c r="F20" s="54">
        <v>6912.2</v>
      </c>
      <c r="G20" s="54">
        <v>13827</v>
      </c>
      <c r="H20" s="54">
        <f>D20+E20+F20+G20</f>
        <v>162683.90000000002</v>
      </c>
      <c r="I20" s="54"/>
      <c r="J20" s="54">
        <v>581.9</v>
      </c>
      <c r="K20" s="54"/>
      <c r="L20" s="54">
        <f>C20+H20+J20</f>
        <v>234446.7</v>
      </c>
      <c r="M20" s="54">
        <v>12389</v>
      </c>
      <c r="N20" s="54">
        <f>L20+M20</f>
        <v>246835.7</v>
      </c>
    </row>
    <row r="21" spans="1:14" ht="12.75">
      <c r="A21" s="46"/>
      <c r="B21" s="47"/>
      <c r="C21" s="54"/>
      <c r="D21" s="55"/>
      <c r="E21" s="54"/>
      <c r="F21" s="55"/>
      <c r="G21" s="56"/>
      <c r="H21" s="54"/>
      <c r="I21" s="57"/>
      <c r="J21" s="54"/>
      <c r="K21" s="58"/>
      <c r="L21" s="59"/>
      <c r="M21" s="71"/>
      <c r="N21" s="72"/>
    </row>
    <row r="22" spans="1:14" ht="12.75">
      <c r="A22" s="53"/>
      <c r="B22" s="47"/>
      <c r="C22" s="54"/>
      <c r="D22" s="55"/>
      <c r="E22" s="54"/>
      <c r="F22" s="55"/>
      <c r="G22" s="56"/>
      <c r="H22" s="54"/>
      <c r="I22" s="57"/>
      <c r="J22" s="54"/>
      <c r="K22" s="58"/>
      <c r="L22" s="59"/>
      <c r="M22" s="71"/>
      <c r="N22" s="72"/>
    </row>
    <row r="23" spans="1:14" ht="12.75" hidden="1">
      <c r="A23" s="46" t="s">
        <v>131</v>
      </c>
      <c r="B23" s="47"/>
      <c r="C23" s="54">
        <v>41738.200000000004</v>
      </c>
      <c r="D23" s="55">
        <v>63584.899999999994</v>
      </c>
      <c r="E23" s="54">
        <v>77255.3</v>
      </c>
      <c r="F23" s="55">
        <v>17690.600000000002</v>
      </c>
      <c r="G23" s="56">
        <v>3804.6000000000004</v>
      </c>
      <c r="H23" s="54">
        <f>D23+E23+F23+G23</f>
        <v>162335.40000000002</v>
      </c>
      <c r="I23" s="57"/>
      <c r="J23" s="54">
        <v>4627.7</v>
      </c>
      <c r="K23" s="58"/>
      <c r="L23" s="59">
        <f>C23+H23+J23</f>
        <v>208701.30000000005</v>
      </c>
      <c r="M23" s="71">
        <v>1474.8999999999999</v>
      </c>
      <c r="N23" s="72">
        <f>L23+M23</f>
        <v>210176.20000000004</v>
      </c>
    </row>
    <row r="24" spans="1:14" ht="12.75" hidden="1">
      <c r="A24" s="46" t="s">
        <v>109</v>
      </c>
      <c r="B24" s="47"/>
      <c r="C24" s="54">
        <v>39920</v>
      </c>
      <c r="D24" s="55">
        <v>64971.100000000006</v>
      </c>
      <c r="E24" s="54">
        <v>85617.20000000001</v>
      </c>
      <c r="F24" s="55">
        <v>16872.3</v>
      </c>
      <c r="G24" s="56">
        <v>2453.3999999999996</v>
      </c>
      <c r="H24" s="54">
        <v>169914</v>
      </c>
      <c r="I24" s="57"/>
      <c r="J24" s="54">
        <v>4673.5</v>
      </c>
      <c r="K24" s="58"/>
      <c r="L24" s="59">
        <v>214507.5</v>
      </c>
      <c r="M24" s="71">
        <v>2059.5</v>
      </c>
      <c r="N24" s="72">
        <v>216567</v>
      </c>
    </row>
    <row r="25" spans="1:14" ht="12.75" hidden="1">
      <c r="A25" s="46" t="s">
        <v>139</v>
      </c>
      <c r="B25" s="47"/>
      <c r="C25" s="54">
        <v>39528.9</v>
      </c>
      <c r="D25" s="55">
        <v>67315.4</v>
      </c>
      <c r="E25" s="54">
        <v>85376</v>
      </c>
      <c r="F25" s="55">
        <v>20196.6</v>
      </c>
      <c r="G25" s="56">
        <v>3097.5</v>
      </c>
      <c r="H25" s="54">
        <f>D25+E25+F25+G25</f>
        <v>175985.5</v>
      </c>
      <c r="I25" s="57"/>
      <c r="J25" s="54">
        <v>4833.6</v>
      </c>
      <c r="K25" s="58"/>
      <c r="L25" s="59">
        <f>C25+H25+J25</f>
        <v>220348</v>
      </c>
      <c r="M25" s="71">
        <v>3068.1</v>
      </c>
      <c r="N25" s="72">
        <f>L25+M25</f>
        <v>223416.1</v>
      </c>
    </row>
    <row r="26" spans="1:14" ht="12.75" hidden="1">
      <c r="A26" s="46" t="s">
        <v>127</v>
      </c>
      <c r="B26" s="47"/>
      <c r="C26" s="54">
        <v>38829</v>
      </c>
      <c r="D26" s="55">
        <v>67508.4</v>
      </c>
      <c r="E26" s="54">
        <v>87914.6</v>
      </c>
      <c r="F26" s="55">
        <v>20458.1</v>
      </c>
      <c r="G26" s="56">
        <v>11035.400000000001</v>
      </c>
      <c r="H26" s="54">
        <f>D26+E26+F26+G26</f>
        <v>186916.5</v>
      </c>
      <c r="I26" s="57"/>
      <c r="J26" s="54">
        <v>2965.8</v>
      </c>
      <c r="K26" s="58"/>
      <c r="L26" s="59">
        <f>C26+H26+J26</f>
        <v>228711.3</v>
      </c>
      <c r="M26" s="71">
        <v>4516.7</v>
      </c>
      <c r="N26" s="72">
        <f>L26+M26</f>
        <v>233228</v>
      </c>
    </row>
    <row r="27" spans="1:14" ht="12.75">
      <c r="A27" s="46" t="s">
        <v>130</v>
      </c>
      <c r="B27" s="47"/>
      <c r="C27" s="54">
        <v>43568.200000000004</v>
      </c>
      <c r="D27" s="55">
        <v>73372.59999999999</v>
      </c>
      <c r="E27" s="54">
        <v>90386.8</v>
      </c>
      <c r="F27" s="55">
        <v>19743.799999999996</v>
      </c>
      <c r="G27" s="56">
        <v>2986.1000000000004</v>
      </c>
      <c r="H27" s="54">
        <f>D27+E27+F27+G27</f>
        <v>186489.3</v>
      </c>
      <c r="I27" s="57"/>
      <c r="J27" s="54">
        <v>5968.9</v>
      </c>
      <c r="K27" s="58"/>
      <c r="L27" s="59">
        <f>C27+H27+J27</f>
        <v>236026.4</v>
      </c>
      <c r="M27" s="71">
        <v>3888.3999999999996</v>
      </c>
      <c r="N27" s="72">
        <f>L27+M27</f>
        <v>239914.8</v>
      </c>
    </row>
    <row r="28" spans="1:14" ht="12.75">
      <c r="A28" s="53"/>
      <c r="B28" s="47"/>
      <c r="C28" s="54"/>
      <c r="D28" s="55"/>
      <c r="E28" s="54"/>
      <c r="F28" s="55"/>
      <c r="G28" s="56"/>
      <c r="H28" s="54"/>
      <c r="I28" s="57"/>
      <c r="J28" s="54"/>
      <c r="K28" s="58"/>
      <c r="L28" s="59"/>
      <c r="M28" s="71"/>
      <c r="N28" s="72"/>
    </row>
    <row r="29" spans="1:14" ht="12.75">
      <c r="A29" s="46" t="s">
        <v>110</v>
      </c>
      <c r="B29" s="47"/>
      <c r="C29" s="54">
        <v>44630.1</v>
      </c>
      <c r="D29" s="2">
        <f>74619.5+2474.5-0.1-168.4</f>
        <v>76925.5</v>
      </c>
      <c r="E29" s="54">
        <v>90863.6</v>
      </c>
      <c r="F29" s="55">
        <v>17826.1</v>
      </c>
      <c r="G29" s="56">
        <v>18864.6</v>
      </c>
      <c r="H29" s="54">
        <f>D29+E29+F29+G29</f>
        <v>204479.80000000002</v>
      </c>
      <c r="I29" s="57"/>
      <c r="J29" s="54">
        <v>5906.2</v>
      </c>
      <c r="K29" s="58"/>
      <c r="L29" s="59">
        <f>C29+H29+J29</f>
        <v>255016.10000000003</v>
      </c>
      <c r="M29" s="71">
        <v>4605</v>
      </c>
      <c r="N29" s="72">
        <f>L29+M29</f>
        <v>259621.10000000003</v>
      </c>
    </row>
    <row r="30" spans="1:14" ht="12.75">
      <c r="A30" s="53" t="s">
        <v>106</v>
      </c>
      <c r="B30" s="47"/>
      <c r="C30" s="54">
        <v>44083.5</v>
      </c>
      <c r="D30" s="55">
        <f>62095.3+3211.4-0.4-202.1</f>
        <v>65104.200000000004</v>
      </c>
      <c r="E30" s="54">
        <v>92806.9</v>
      </c>
      <c r="F30" s="55">
        <v>17631.6</v>
      </c>
      <c r="G30" s="56">
        <v>19481.1</v>
      </c>
      <c r="H30" s="54">
        <f>D30+E30+F30+G30</f>
        <v>195023.80000000002</v>
      </c>
      <c r="I30" s="57"/>
      <c r="J30" s="54">
        <v>6323.8</v>
      </c>
      <c r="K30" s="58"/>
      <c r="L30" s="59">
        <f>C30+H30+J30</f>
        <v>245431.1</v>
      </c>
      <c r="M30" s="71">
        <v>7110.9</v>
      </c>
      <c r="N30" s="72">
        <f>L30+M30</f>
        <v>252542</v>
      </c>
    </row>
    <row r="31" spans="1:14" ht="12.75">
      <c r="A31" s="53" t="s">
        <v>107</v>
      </c>
      <c r="B31" s="47"/>
      <c r="C31" s="54">
        <v>44529.3</v>
      </c>
      <c r="D31" s="55">
        <f>59060.9+4093.6-3-194</f>
        <v>62957.5</v>
      </c>
      <c r="E31" s="54">
        <v>104757.4</v>
      </c>
      <c r="F31" s="55">
        <v>16988.3</v>
      </c>
      <c r="G31" s="56">
        <v>4507.9</v>
      </c>
      <c r="H31" s="54">
        <f>D31+E31+F31+G31</f>
        <v>189211.09999999998</v>
      </c>
      <c r="I31" s="57"/>
      <c r="J31" s="54">
        <v>6083.3</v>
      </c>
      <c r="K31" s="58"/>
      <c r="L31" s="59">
        <f>C31+H31+J31</f>
        <v>239823.69999999995</v>
      </c>
      <c r="M31" s="71">
        <v>5807.1</v>
      </c>
      <c r="N31" s="72">
        <f>L31+M31</f>
        <v>245630.79999999996</v>
      </c>
    </row>
    <row r="32" spans="1:14" ht="12.75">
      <c r="A32" s="53" t="s">
        <v>108</v>
      </c>
      <c r="B32" s="47"/>
      <c r="C32" s="54">
        <v>50762</v>
      </c>
      <c r="D32" s="55">
        <f>59784+1790.7-170.2</f>
        <v>61404.5</v>
      </c>
      <c r="E32" s="54">
        <v>99703.9</v>
      </c>
      <c r="F32" s="55">
        <v>17112.7</v>
      </c>
      <c r="G32" s="56">
        <v>5679.7</v>
      </c>
      <c r="H32" s="54">
        <f>D32+E32+F32+G32</f>
        <v>183900.80000000002</v>
      </c>
      <c r="I32" s="57"/>
      <c r="J32" s="54">
        <v>7140.8</v>
      </c>
      <c r="K32" s="58"/>
      <c r="L32" s="59">
        <f>C32+H32+J32</f>
        <v>241803.6</v>
      </c>
      <c r="M32" s="71">
        <v>6505.5</v>
      </c>
      <c r="N32" s="72">
        <f>L32+M32</f>
        <v>248309.1</v>
      </c>
    </row>
    <row r="33" spans="1:14" ht="12.75">
      <c r="A33" s="53"/>
      <c r="B33" s="47"/>
      <c r="C33" s="54"/>
      <c r="D33" s="55"/>
      <c r="E33" s="54"/>
      <c r="F33" s="55"/>
      <c r="G33" s="56"/>
      <c r="H33" s="54"/>
      <c r="I33" s="57"/>
      <c r="J33" s="54"/>
      <c r="K33" s="58"/>
      <c r="L33" s="59"/>
      <c r="M33" s="71"/>
      <c r="N33" s="72"/>
    </row>
    <row r="34" spans="1:14" ht="12.75">
      <c r="A34" s="46" t="s">
        <v>111</v>
      </c>
      <c r="B34" s="47"/>
      <c r="C34" s="54">
        <v>49770.2</v>
      </c>
      <c r="D34" s="55">
        <f>55401.8+2447.3-174.6</f>
        <v>57674.50000000001</v>
      </c>
      <c r="E34" s="54">
        <v>104300.3</v>
      </c>
      <c r="F34" s="55">
        <v>18420.6</v>
      </c>
      <c r="G34" s="56">
        <v>14520.6</v>
      </c>
      <c r="H34" s="54">
        <f>D34+E34+F34+G34</f>
        <v>194916.00000000003</v>
      </c>
      <c r="I34" s="57"/>
      <c r="J34" s="54">
        <v>7982.9</v>
      </c>
      <c r="K34" s="58"/>
      <c r="L34" s="59">
        <f>C34+H34+J34</f>
        <v>252669.1</v>
      </c>
      <c r="M34" s="71">
        <v>5286</v>
      </c>
      <c r="N34" s="72">
        <f>L34+M34</f>
        <v>257955.1</v>
      </c>
    </row>
    <row r="35" spans="1:14" ht="12.75">
      <c r="A35" s="53" t="s">
        <v>106</v>
      </c>
      <c r="B35" s="47"/>
      <c r="C35" s="54">
        <v>48453.6</v>
      </c>
      <c r="D35" s="55">
        <f>54599.6+2990.9-123.9</f>
        <v>57466.6</v>
      </c>
      <c r="E35" s="54">
        <v>109289.3</v>
      </c>
      <c r="F35" s="55">
        <v>18459.9</v>
      </c>
      <c r="G35" s="56">
        <v>14325.8</v>
      </c>
      <c r="H35" s="54">
        <f>D35+E35+F35+G35</f>
        <v>199541.59999999998</v>
      </c>
      <c r="I35" s="57"/>
      <c r="J35" s="54">
        <v>8132.4</v>
      </c>
      <c r="K35" s="58"/>
      <c r="L35" s="59">
        <f>C35+H35+J35</f>
        <v>256127.59999999998</v>
      </c>
      <c r="M35" s="71">
        <v>5593.6</v>
      </c>
      <c r="N35" s="72">
        <f>L35+M35</f>
        <v>261721.19999999998</v>
      </c>
    </row>
    <row r="36" spans="1:14" ht="12.75">
      <c r="A36" s="53" t="s">
        <v>107</v>
      </c>
      <c r="B36" s="47"/>
      <c r="C36" s="54">
        <v>48435.2</v>
      </c>
      <c r="D36" s="55">
        <f>65763.6+5513-121.6</f>
        <v>71155</v>
      </c>
      <c r="E36" s="54">
        <v>101179.2</v>
      </c>
      <c r="F36" s="55">
        <v>18335.9</v>
      </c>
      <c r="G36" s="56">
        <v>14187.8</v>
      </c>
      <c r="H36" s="54">
        <f>D36+E36+F36+G36</f>
        <v>204857.9</v>
      </c>
      <c r="I36" s="57"/>
      <c r="J36" s="54">
        <v>6811</v>
      </c>
      <c r="K36" s="58"/>
      <c r="L36" s="59">
        <f>C36+H36+J36</f>
        <v>260104.09999999998</v>
      </c>
      <c r="M36" s="71">
        <v>5475.7</v>
      </c>
      <c r="N36" s="72">
        <f>L36+M36</f>
        <v>265579.8</v>
      </c>
    </row>
    <row r="37" spans="1:14" ht="12.75">
      <c r="A37" s="53" t="s">
        <v>108</v>
      </c>
      <c r="B37" s="47"/>
      <c r="C37" s="54">
        <v>59594.2</v>
      </c>
      <c r="D37" s="55">
        <v>50628.1</v>
      </c>
      <c r="E37" s="54">
        <v>90775.3</v>
      </c>
      <c r="F37" s="55">
        <v>9209.9</v>
      </c>
      <c r="G37" s="56">
        <v>15316.5</v>
      </c>
      <c r="H37" s="54">
        <f>D37+E37+F37+G37</f>
        <v>165929.8</v>
      </c>
      <c r="I37" s="57"/>
      <c r="J37" s="54">
        <v>7191.4</v>
      </c>
      <c r="K37" s="58"/>
      <c r="L37" s="59">
        <f>C37+H37+J37</f>
        <v>232715.4</v>
      </c>
      <c r="M37" s="71">
        <f>15407.2+1009.2</f>
        <v>16416.4</v>
      </c>
      <c r="N37" s="72">
        <f>L37+M37</f>
        <v>249131.8</v>
      </c>
    </row>
    <row r="38" spans="1:14" ht="12.75">
      <c r="A38" s="53"/>
      <c r="B38" s="47"/>
      <c r="C38" s="54"/>
      <c r="D38" s="55"/>
      <c r="E38" s="54"/>
      <c r="F38" s="55"/>
      <c r="G38" s="56"/>
      <c r="H38" s="54"/>
      <c r="I38" s="57"/>
      <c r="J38" s="54"/>
      <c r="K38" s="58"/>
      <c r="L38" s="59"/>
      <c r="M38" s="71"/>
      <c r="N38" s="72"/>
    </row>
    <row r="39" spans="1:14" ht="12.75">
      <c r="A39" s="46" t="s">
        <v>135</v>
      </c>
      <c r="B39" s="47"/>
      <c r="C39" s="54">
        <v>61589.5</v>
      </c>
      <c r="D39" s="55">
        <v>63032.9</v>
      </c>
      <c r="E39" s="54">
        <v>93892.2</v>
      </c>
      <c r="F39" s="55">
        <v>19213.3</v>
      </c>
      <c r="G39" s="56">
        <v>851.8</v>
      </c>
      <c r="H39" s="54">
        <f>D39+E39+F39+G39</f>
        <v>176990.19999999998</v>
      </c>
      <c r="I39" s="57"/>
      <c r="J39" s="54">
        <v>6652.3</v>
      </c>
      <c r="K39" s="58"/>
      <c r="L39" s="59">
        <f>C39+H39+J39</f>
        <v>245231.99999999997</v>
      </c>
      <c r="M39" s="71">
        <v>18036.7</v>
      </c>
      <c r="N39" s="72">
        <f>L39+M39</f>
        <v>263268.69999999995</v>
      </c>
    </row>
    <row r="40" spans="1:14" ht="12.75">
      <c r="A40" s="53" t="s">
        <v>106</v>
      </c>
      <c r="B40" s="47"/>
      <c r="C40" s="48">
        <v>59037.6</v>
      </c>
      <c r="D40" s="49">
        <v>64542.9</v>
      </c>
      <c r="E40" s="48">
        <v>95361.6</v>
      </c>
      <c r="F40" s="49">
        <v>19439.9</v>
      </c>
      <c r="G40" s="50">
        <v>1049.3</v>
      </c>
      <c r="H40" s="48">
        <f>D40+E40+F40+G40</f>
        <v>180393.69999999998</v>
      </c>
      <c r="I40" s="51"/>
      <c r="J40" s="48">
        <v>6617</v>
      </c>
      <c r="K40" s="52"/>
      <c r="L40" s="59">
        <f>C40+H40+J40</f>
        <v>246048.3</v>
      </c>
      <c r="M40" s="71">
        <v>15650.9</v>
      </c>
      <c r="N40" s="72">
        <f>L40+M40</f>
        <v>261699.19999999998</v>
      </c>
    </row>
    <row r="41" spans="1:14" ht="12.75" hidden="1">
      <c r="A41" s="46" t="s">
        <v>24</v>
      </c>
      <c r="B41" s="47">
        <v>11959</v>
      </c>
      <c r="C41" s="54">
        <v>17840.7</v>
      </c>
      <c r="D41" s="55">
        <v>44592.8</v>
      </c>
      <c r="E41" s="54">
        <v>24490.9</v>
      </c>
      <c r="F41" s="55">
        <v>4.3</v>
      </c>
      <c r="G41" s="56">
        <v>963.5</v>
      </c>
      <c r="H41" s="54">
        <f>D41+E41+F41+G41</f>
        <v>70051.50000000001</v>
      </c>
      <c r="I41" s="57"/>
      <c r="J41" s="54">
        <v>6756.2</v>
      </c>
      <c r="K41" s="58"/>
      <c r="L41" s="59">
        <f>C41+H41+J41</f>
        <v>94648.40000000001</v>
      </c>
      <c r="M41" s="71">
        <v>8111.5</v>
      </c>
      <c r="N41" s="72">
        <f>L41+M41</f>
        <v>102759.90000000001</v>
      </c>
    </row>
    <row r="42" spans="1:14" ht="12.75" hidden="1">
      <c r="A42" s="46" t="s">
        <v>28</v>
      </c>
      <c r="B42" s="47">
        <v>11959</v>
      </c>
      <c r="C42" s="54">
        <v>17997.6</v>
      </c>
      <c r="D42" s="55">
        <v>45659.200000000004</v>
      </c>
      <c r="E42" s="54">
        <v>24346.6</v>
      </c>
      <c r="F42" s="55">
        <v>4.3</v>
      </c>
      <c r="G42" s="56">
        <v>972.8</v>
      </c>
      <c r="H42" s="54">
        <f aca="true" t="shared" si="3" ref="H42:H110">D42+E42+F42+G42</f>
        <v>70982.90000000001</v>
      </c>
      <c r="I42" s="57"/>
      <c r="J42" s="54">
        <v>7998.4</v>
      </c>
      <c r="K42" s="58"/>
      <c r="L42" s="59">
        <f aca="true" t="shared" si="4" ref="L42:L110">C42+H42+J42</f>
        <v>96978.9</v>
      </c>
      <c r="M42" s="71">
        <v>8169.700000000001</v>
      </c>
      <c r="N42" s="72">
        <f aca="true" t="shared" si="5" ref="N42:N110">L42+M42</f>
        <v>105148.59999999999</v>
      </c>
    </row>
    <row r="43" spans="1:14" ht="12.75" hidden="1">
      <c r="A43" s="46" t="s">
        <v>25</v>
      </c>
      <c r="B43" s="47">
        <v>11959</v>
      </c>
      <c r="C43" s="54">
        <v>18612.7</v>
      </c>
      <c r="D43" s="55">
        <v>43921.1</v>
      </c>
      <c r="E43" s="54">
        <v>25412.7</v>
      </c>
      <c r="F43" s="55">
        <v>4.3</v>
      </c>
      <c r="G43" s="56">
        <v>762.6</v>
      </c>
      <c r="H43" s="54">
        <f t="shared" si="3"/>
        <v>70100.70000000001</v>
      </c>
      <c r="I43" s="57"/>
      <c r="J43" s="54">
        <v>7883.4</v>
      </c>
      <c r="K43" s="58"/>
      <c r="L43" s="59">
        <f t="shared" si="4"/>
        <v>96596.8</v>
      </c>
      <c r="M43" s="71">
        <v>7470.6</v>
      </c>
      <c r="N43" s="72">
        <f t="shared" si="5"/>
        <v>104067.40000000001</v>
      </c>
    </row>
    <row r="44" spans="1:14" ht="12.75" hidden="1">
      <c r="A44" s="46" t="s">
        <v>29</v>
      </c>
      <c r="B44" s="47">
        <v>11959</v>
      </c>
      <c r="C44" s="54">
        <v>19203.800000000003</v>
      </c>
      <c r="D44" s="55">
        <v>43339.3</v>
      </c>
      <c r="E44" s="54">
        <v>25761.4</v>
      </c>
      <c r="F44" s="55">
        <v>4.3</v>
      </c>
      <c r="G44" s="56">
        <v>805.6</v>
      </c>
      <c r="H44" s="54">
        <f t="shared" si="3"/>
        <v>69910.60000000002</v>
      </c>
      <c r="I44" s="57"/>
      <c r="J44" s="54">
        <v>6427.099999999999</v>
      </c>
      <c r="K44" s="58"/>
      <c r="L44" s="59">
        <f t="shared" si="4"/>
        <v>95541.50000000003</v>
      </c>
      <c r="M44" s="71">
        <v>7571.7</v>
      </c>
      <c r="N44" s="72">
        <f t="shared" si="5"/>
        <v>103113.20000000003</v>
      </c>
    </row>
    <row r="45" spans="1:14" ht="12.75" hidden="1">
      <c r="A45" s="46" t="s">
        <v>30</v>
      </c>
      <c r="B45" s="47">
        <v>11959</v>
      </c>
      <c r="C45" s="54">
        <v>19558.600000000002</v>
      </c>
      <c r="D45" s="55">
        <v>41779.9</v>
      </c>
      <c r="E45" s="54">
        <v>26202.9</v>
      </c>
      <c r="F45" s="55">
        <v>4.3</v>
      </c>
      <c r="G45" s="56">
        <v>851.4</v>
      </c>
      <c r="H45" s="54">
        <f t="shared" si="3"/>
        <v>68838.5</v>
      </c>
      <c r="I45" s="57"/>
      <c r="J45" s="54">
        <v>7731</v>
      </c>
      <c r="K45" s="58"/>
      <c r="L45" s="59">
        <f t="shared" si="4"/>
        <v>96128.1</v>
      </c>
      <c r="M45" s="71">
        <v>7826.2</v>
      </c>
      <c r="N45" s="72">
        <f t="shared" si="5"/>
        <v>103954.3</v>
      </c>
    </row>
    <row r="46" spans="1:14" ht="12.75" hidden="1">
      <c r="A46" s="46" t="s">
        <v>31</v>
      </c>
      <c r="B46" s="47">
        <v>11959</v>
      </c>
      <c r="C46" s="54">
        <v>19163.8</v>
      </c>
      <c r="D46" s="55">
        <v>39843.50000000001</v>
      </c>
      <c r="E46" s="54">
        <v>26098.499999999996</v>
      </c>
      <c r="F46" s="55">
        <v>4.3</v>
      </c>
      <c r="G46" s="56">
        <v>800.4</v>
      </c>
      <c r="H46" s="54">
        <f t="shared" si="3"/>
        <v>66746.7</v>
      </c>
      <c r="I46" s="57"/>
      <c r="J46" s="54">
        <v>7131.1</v>
      </c>
      <c r="K46" s="58"/>
      <c r="L46" s="59">
        <f t="shared" si="4"/>
        <v>93041.6</v>
      </c>
      <c r="M46" s="71">
        <v>7895.799999999999</v>
      </c>
      <c r="N46" s="72">
        <f t="shared" si="5"/>
        <v>100937.40000000001</v>
      </c>
    </row>
    <row r="47" spans="1:14" ht="12.75" hidden="1">
      <c r="A47" s="46" t="s">
        <v>32</v>
      </c>
      <c r="B47" s="47">
        <v>11959</v>
      </c>
      <c r="C47" s="54">
        <v>19582.000000000004</v>
      </c>
      <c r="D47" s="55">
        <v>38117.600000000006</v>
      </c>
      <c r="E47" s="54">
        <v>32288.799999999996</v>
      </c>
      <c r="F47" s="55">
        <v>4.3</v>
      </c>
      <c r="G47" s="56">
        <v>800.7</v>
      </c>
      <c r="H47" s="54">
        <f t="shared" si="3"/>
        <v>71211.4</v>
      </c>
      <c r="I47" s="57"/>
      <c r="J47" s="54">
        <v>6420.1</v>
      </c>
      <c r="K47" s="58"/>
      <c r="L47" s="59">
        <f t="shared" si="4"/>
        <v>97213.5</v>
      </c>
      <c r="M47" s="71">
        <v>7959.700000000001</v>
      </c>
      <c r="N47" s="72">
        <f t="shared" si="5"/>
        <v>105173.2</v>
      </c>
    </row>
    <row r="48" spans="1:14" ht="12.75" hidden="1">
      <c r="A48" s="46" t="s">
        <v>33</v>
      </c>
      <c r="B48" s="47">
        <v>11959</v>
      </c>
      <c r="C48" s="54">
        <v>19644.899999999998</v>
      </c>
      <c r="D48" s="55">
        <v>39183.7</v>
      </c>
      <c r="E48" s="54">
        <v>32371.300000000003</v>
      </c>
      <c r="F48" s="55">
        <v>305.2</v>
      </c>
      <c r="G48" s="56">
        <v>803.8</v>
      </c>
      <c r="H48" s="54">
        <f t="shared" si="3"/>
        <v>72664</v>
      </c>
      <c r="I48" s="57"/>
      <c r="J48" s="54">
        <v>6442.7</v>
      </c>
      <c r="K48" s="58"/>
      <c r="L48" s="59">
        <f t="shared" si="4"/>
        <v>98751.59999999999</v>
      </c>
      <c r="M48" s="71">
        <v>7760.1</v>
      </c>
      <c r="N48" s="72">
        <f t="shared" si="5"/>
        <v>106511.7</v>
      </c>
    </row>
    <row r="49" spans="1:14" ht="12.75" hidden="1">
      <c r="A49" s="46" t="s">
        <v>34</v>
      </c>
      <c r="B49" s="47">
        <v>11959</v>
      </c>
      <c r="C49" s="54">
        <v>20080.1</v>
      </c>
      <c r="D49" s="55">
        <v>39086.799999999996</v>
      </c>
      <c r="E49" s="54">
        <v>33517.3</v>
      </c>
      <c r="F49" s="55">
        <v>334.5</v>
      </c>
      <c r="G49" s="56">
        <v>803.8</v>
      </c>
      <c r="H49" s="54">
        <f t="shared" si="3"/>
        <v>73742.40000000001</v>
      </c>
      <c r="I49" s="57"/>
      <c r="J49" s="54">
        <v>6492.8</v>
      </c>
      <c r="K49" s="58"/>
      <c r="L49" s="59">
        <f t="shared" si="4"/>
        <v>100315.3</v>
      </c>
      <c r="M49" s="71">
        <v>7664.7</v>
      </c>
      <c r="N49" s="72">
        <f t="shared" si="5"/>
        <v>107980</v>
      </c>
    </row>
    <row r="50" spans="1:14" ht="12.75" hidden="1">
      <c r="A50" s="46" t="s">
        <v>35</v>
      </c>
      <c r="B50" s="47">
        <v>11959</v>
      </c>
      <c r="C50" s="54">
        <v>20596.7</v>
      </c>
      <c r="D50" s="55">
        <v>41007.6</v>
      </c>
      <c r="E50" s="54">
        <v>33994.3</v>
      </c>
      <c r="F50" s="55">
        <v>324.7</v>
      </c>
      <c r="G50" s="56">
        <v>805.8</v>
      </c>
      <c r="H50" s="54">
        <f t="shared" si="3"/>
        <v>76132.4</v>
      </c>
      <c r="I50" s="57"/>
      <c r="J50" s="54">
        <v>6340.799999999999</v>
      </c>
      <c r="K50" s="58"/>
      <c r="L50" s="59">
        <f t="shared" si="4"/>
        <v>103069.9</v>
      </c>
      <c r="M50" s="71">
        <v>7595</v>
      </c>
      <c r="N50" s="72">
        <f t="shared" si="5"/>
        <v>110664.9</v>
      </c>
    </row>
    <row r="51" spans="1:14" ht="12.75" hidden="1">
      <c r="A51" s="46" t="s">
        <v>36</v>
      </c>
      <c r="B51" s="47">
        <v>11959</v>
      </c>
      <c r="C51" s="54">
        <v>21476.699999999997</v>
      </c>
      <c r="D51" s="55">
        <v>41771.799999999996</v>
      </c>
      <c r="E51" s="54">
        <v>34705.3</v>
      </c>
      <c r="F51" s="55">
        <v>331.59999999999997</v>
      </c>
      <c r="G51" s="56">
        <v>755.8</v>
      </c>
      <c r="H51" s="54">
        <f t="shared" si="3"/>
        <v>77564.50000000001</v>
      </c>
      <c r="I51" s="57"/>
      <c r="J51" s="54">
        <v>6455.099999999999</v>
      </c>
      <c r="K51" s="58"/>
      <c r="L51" s="59">
        <f t="shared" si="4"/>
        <v>105496.30000000002</v>
      </c>
      <c r="M51" s="71">
        <v>7719.599999999999</v>
      </c>
      <c r="N51" s="72">
        <f t="shared" si="5"/>
        <v>113215.90000000002</v>
      </c>
    </row>
    <row r="52" spans="1:14" ht="12.75" hidden="1">
      <c r="A52" s="46" t="s">
        <v>37</v>
      </c>
      <c r="B52" s="47">
        <v>11959</v>
      </c>
      <c r="C52" s="54">
        <v>23774.399999999998</v>
      </c>
      <c r="D52" s="55">
        <v>39589.49999999999</v>
      </c>
      <c r="E52" s="54">
        <v>35617.5</v>
      </c>
      <c r="F52" s="55">
        <v>4.2</v>
      </c>
      <c r="G52" s="56">
        <v>965.2</v>
      </c>
      <c r="H52" s="54">
        <f t="shared" si="3"/>
        <v>76176.4</v>
      </c>
      <c r="I52" s="57"/>
      <c r="J52" s="54">
        <v>6542.999999999999</v>
      </c>
      <c r="K52" s="58"/>
      <c r="L52" s="59">
        <f t="shared" si="4"/>
        <v>106493.79999999999</v>
      </c>
      <c r="M52" s="71">
        <v>7867.499999999999</v>
      </c>
      <c r="N52" s="72">
        <f t="shared" si="5"/>
        <v>114361.29999999999</v>
      </c>
    </row>
    <row r="53" spans="1:14" ht="12.75" hidden="1">
      <c r="A53" s="46"/>
      <c r="B53" s="47"/>
      <c r="C53" s="54"/>
      <c r="D53" s="55"/>
      <c r="E53" s="54"/>
      <c r="F53" s="55"/>
      <c r="G53" s="56"/>
      <c r="H53" s="54"/>
      <c r="I53" s="57"/>
      <c r="J53" s="54"/>
      <c r="K53" s="58"/>
      <c r="L53" s="59"/>
      <c r="M53" s="71"/>
      <c r="N53" s="72"/>
    </row>
    <row r="54" spans="1:14" ht="12.75" hidden="1">
      <c r="A54" s="46" t="s">
        <v>26</v>
      </c>
      <c r="B54" s="47">
        <v>11959</v>
      </c>
      <c r="C54" s="54">
        <v>23292.399999999998</v>
      </c>
      <c r="D54" s="55">
        <v>43571.799999999996</v>
      </c>
      <c r="E54" s="54">
        <v>33280.5</v>
      </c>
      <c r="F54" s="55">
        <v>4.2</v>
      </c>
      <c r="G54" s="56">
        <v>1124.3</v>
      </c>
      <c r="H54" s="54">
        <f t="shared" si="3"/>
        <v>77980.79999999999</v>
      </c>
      <c r="I54" s="57"/>
      <c r="J54" s="54">
        <v>6246.200000000001</v>
      </c>
      <c r="K54" s="58"/>
      <c r="L54" s="59">
        <f t="shared" si="4"/>
        <v>107519.39999999998</v>
      </c>
      <c r="M54" s="71">
        <v>6154.200000000001</v>
      </c>
      <c r="N54" s="72">
        <f t="shared" si="5"/>
        <v>113673.59999999998</v>
      </c>
    </row>
    <row r="55" spans="1:14" ht="12.75" hidden="1">
      <c r="A55" s="46" t="s">
        <v>39</v>
      </c>
      <c r="B55" s="47">
        <v>11959</v>
      </c>
      <c r="C55" s="54">
        <v>22989</v>
      </c>
      <c r="D55" s="55">
        <v>44925.100000000006</v>
      </c>
      <c r="E55" s="54">
        <v>37439.5</v>
      </c>
      <c r="F55" s="55">
        <v>4.2</v>
      </c>
      <c r="G55" s="56">
        <v>1154.3</v>
      </c>
      <c r="H55" s="54">
        <f t="shared" si="3"/>
        <v>83523.1</v>
      </c>
      <c r="I55" s="57"/>
      <c r="J55" s="54">
        <v>5103.5</v>
      </c>
      <c r="K55" s="58"/>
      <c r="L55" s="59">
        <f t="shared" si="4"/>
        <v>111615.6</v>
      </c>
      <c r="M55" s="71">
        <v>6636.1</v>
      </c>
      <c r="N55" s="72">
        <f t="shared" si="5"/>
        <v>118251.70000000001</v>
      </c>
    </row>
    <row r="56" spans="1:14" ht="12.75" hidden="1">
      <c r="A56" s="46" t="s">
        <v>40</v>
      </c>
      <c r="B56" s="47">
        <v>11959</v>
      </c>
      <c r="C56" s="54">
        <v>23883.899999999998</v>
      </c>
      <c r="D56" s="55">
        <v>44203.19999999999</v>
      </c>
      <c r="E56" s="54">
        <v>37678.6</v>
      </c>
      <c r="F56" s="55">
        <v>4.2</v>
      </c>
      <c r="G56" s="56">
        <v>1133.5</v>
      </c>
      <c r="H56" s="54">
        <f t="shared" si="3"/>
        <v>83019.49999999999</v>
      </c>
      <c r="I56" s="57"/>
      <c r="J56" s="54">
        <v>4200</v>
      </c>
      <c r="K56" s="58"/>
      <c r="L56" s="59">
        <f t="shared" si="4"/>
        <v>111103.39999999998</v>
      </c>
      <c r="M56" s="71">
        <v>6185.700000000001</v>
      </c>
      <c r="N56" s="72">
        <f t="shared" si="5"/>
        <v>117289.09999999998</v>
      </c>
    </row>
    <row r="57" spans="1:14" ht="12.75" hidden="1">
      <c r="A57" s="46" t="s">
        <v>41</v>
      </c>
      <c r="B57" s="47">
        <v>11959</v>
      </c>
      <c r="C57" s="54">
        <v>24108.8</v>
      </c>
      <c r="D57" s="55">
        <v>45182.899999999994</v>
      </c>
      <c r="E57" s="54">
        <v>38308.799999999996</v>
      </c>
      <c r="F57" s="55">
        <v>4.2</v>
      </c>
      <c r="G57" s="56">
        <v>1055.9</v>
      </c>
      <c r="H57" s="54">
        <f t="shared" si="3"/>
        <v>84551.79999999997</v>
      </c>
      <c r="I57" s="57"/>
      <c r="J57" s="54">
        <v>4504.200000000001</v>
      </c>
      <c r="K57" s="58"/>
      <c r="L57" s="59">
        <f t="shared" si="4"/>
        <v>113164.79999999997</v>
      </c>
      <c r="M57" s="71">
        <v>6176.8</v>
      </c>
      <c r="N57" s="72">
        <f t="shared" si="5"/>
        <v>119341.59999999998</v>
      </c>
    </row>
    <row r="58" spans="1:14" ht="12.75" hidden="1">
      <c r="A58" s="46" t="s">
        <v>42</v>
      </c>
      <c r="B58" s="47">
        <v>11959</v>
      </c>
      <c r="C58" s="54">
        <v>24468.1</v>
      </c>
      <c r="D58" s="55">
        <v>45628.2</v>
      </c>
      <c r="E58" s="54">
        <v>39355.7</v>
      </c>
      <c r="F58" s="55">
        <v>4.2</v>
      </c>
      <c r="G58" s="56">
        <v>1103.3</v>
      </c>
      <c r="H58" s="54">
        <f t="shared" si="3"/>
        <v>86091.4</v>
      </c>
      <c r="I58" s="57"/>
      <c r="J58" s="54">
        <v>4862.6</v>
      </c>
      <c r="K58" s="58"/>
      <c r="L58" s="59">
        <f t="shared" si="4"/>
        <v>115422.1</v>
      </c>
      <c r="M58" s="71">
        <v>6479</v>
      </c>
      <c r="N58" s="72">
        <f t="shared" si="5"/>
        <v>121901.1</v>
      </c>
    </row>
    <row r="59" spans="1:14" ht="12.75" hidden="1">
      <c r="A59" s="46" t="s">
        <v>43</v>
      </c>
      <c r="B59" s="47">
        <v>11959</v>
      </c>
      <c r="C59" s="54">
        <v>24438.5</v>
      </c>
      <c r="D59" s="55">
        <v>45565.49999999999</v>
      </c>
      <c r="E59" s="54">
        <v>40107.299999999996</v>
      </c>
      <c r="F59" s="55">
        <v>4.2</v>
      </c>
      <c r="G59" s="56">
        <v>1183.9</v>
      </c>
      <c r="H59" s="54">
        <f t="shared" si="3"/>
        <v>86860.89999999998</v>
      </c>
      <c r="I59" s="57"/>
      <c r="J59" s="54">
        <v>4840.2</v>
      </c>
      <c r="K59" s="58"/>
      <c r="L59" s="59">
        <f t="shared" si="4"/>
        <v>116139.59999999998</v>
      </c>
      <c r="M59" s="71">
        <v>6475.1</v>
      </c>
      <c r="N59" s="72">
        <f t="shared" si="5"/>
        <v>122614.69999999998</v>
      </c>
    </row>
    <row r="60" spans="1:14" ht="12.75" hidden="1">
      <c r="A60" s="46" t="s">
        <v>44</v>
      </c>
      <c r="B60" s="47">
        <v>11959</v>
      </c>
      <c r="C60" s="54">
        <v>24677.2</v>
      </c>
      <c r="D60" s="55">
        <v>48223.69999999999</v>
      </c>
      <c r="E60" s="54">
        <v>37600.7</v>
      </c>
      <c r="F60" s="55">
        <v>4.2</v>
      </c>
      <c r="G60" s="56">
        <v>1185</v>
      </c>
      <c r="H60" s="54">
        <f t="shared" si="3"/>
        <v>87013.59999999999</v>
      </c>
      <c r="I60" s="57"/>
      <c r="J60" s="54">
        <v>4848.1</v>
      </c>
      <c r="K60" s="58"/>
      <c r="L60" s="59">
        <f t="shared" si="4"/>
        <v>116538.9</v>
      </c>
      <c r="M60" s="71">
        <v>6724</v>
      </c>
      <c r="N60" s="72">
        <f t="shared" si="5"/>
        <v>123262.9</v>
      </c>
    </row>
    <row r="61" spans="1:14" ht="12.75" hidden="1">
      <c r="A61" s="46" t="s">
        <v>45</v>
      </c>
      <c r="B61" s="47">
        <v>11959</v>
      </c>
      <c r="C61" s="54">
        <v>24205.999999999996</v>
      </c>
      <c r="D61" s="55">
        <v>45839.09999999999</v>
      </c>
      <c r="E61" s="54">
        <v>38508.6</v>
      </c>
      <c r="F61" s="55">
        <v>4.2</v>
      </c>
      <c r="G61" s="56">
        <v>1469.9</v>
      </c>
      <c r="H61" s="54">
        <f t="shared" si="3"/>
        <v>85821.79999999997</v>
      </c>
      <c r="I61" s="57"/>
      <c r="J61" s="54">
        <v>4998.900000000001</v>
      </c>
      <c r="K61" s="58"/>
      <c r="L61" s="59">
        <f t="shared" si="4"/>
        <v>115026.69999999997</v>
      </c>
      <c r="M61" s="71">
        <v>2131.1</v>
      </c>
      <c r="N61" s="72">
        <f t="shared" si="5"/>
        <v>117157.79999999997</v>
      </c>
    </row>
    <row r="62" spans="1:14" ht="12.75" hidden="1">
      <c r="A62" s="46" t="s">
        <v>55</v>
      </c>
      <c r="B62" s="47">
        <v>11959</v>
      </c>
      <c r="C62" s="54">
        <v>24501.699999999997</v>
      </c>
      <c r="D62" s="55">
        <v>43154.399999999994</v>
      </c>
      <c r="E62" s="54">
        <v>35986.5</v>
      </c>
      <c r="F62" s="55">
        <v>4.2</v>
      </c>
      <c r="G62" s="56">
        <v>1590.9</v>
      </c>
      <c r="H62" s="54">
        <f t="shared" si="3"/>
        <v>80735.99999999999</v>
      </c>
      <c r="I62" s="57"/>
      <c r="J62" s="54">
        <v>5092</v>
      </c>
      <c r="K62" s="58"/>
      <c r="L62" s="59">
        <f t="shared" si="4"/>
        <v>110329.69999999998</v>
      </c>
      <c r="M62" s="71">
        <v>5140.3</v>
      </c>
      <c r="N62" s="72">
        <f t="shared" si="5"/>
        <v>115469.99999999999</v>
      </c>
    </row>
    <row r="63" spans="1:14" ht="12.75" hidden="1">
      <c r="A63" s="46" t="s">
        <v>56</v>
      </c>
      <c r="B63" s="47">
        <v>11959</v>
      </c>
      <c r="C63" s="54">
        <v>23074.600000000002</v>
      </c>
      <c r="D63" s="55">
        <v>46221.9</v>
      </c>
      <c r="E63" s="54">
        <v>41468.200000000004</v>
      </c>
      <c r="F63" s="55">
        <v>104.2</v>
      </c>
      <c r="G63" s="56">
        <v>1463</v>
      </c>
      <c r="H63" s="54">
        <f t="shared" si="3"/>
        <v>89257.3</v>
      </c>
      <c r="I63" s="57"/>
      <c r="J63" s="54">
        <v>7114.8</v>
      </c>
      <c r="K63" s="58"/>
      <c r="L63" s="59">
        <f t="shared" si="4"/>
        <v>119446.70000000001</v>
      </c>
      <c r="M63" s="71">
        <v>4940</v>
      </c>
      <c r="N63" s="72">
        <f t="shared" si="5"/>
        <v>124386.70000000001</v>
      </c>
    </row>
    <row r="64" spans="1:14" ht="12.75" hidden="1">
      <c r="A64" s="46" t="s">
        <v>57</v>
      </c>
      <c r="B64" s="47">
        <v>11959</v>
      </c>
      <c r="C64" s="54">
        <v>23519.2</v>
      </c>
      <c r="D64" s="55">
        <v>47723.4</v>
      </c>
      <c r="E64" s="54">
        <v>46869.4</v>
      </c>
      <c r="F64" s="55">
        <v>104.2</v>
      </c>
      <c r="G64" s="56">
        <v>1994.1000000000001</v>
      </c>
      <c r="H64" s="54">
        <f t="shared" si="3"/>
        <v>96691.1</v>
      </c>
      <c r="I64" s="57"/>
      <c r="J64" s="54">
        <v>6806</v>
      </c>
      <c r="K64" s="58"/>
      <c r="L64" s="59">
        <f t="shared" si="4"/>
        <v>127016.3</v>
      </c>
      <c r="M64" s="71">
        <v>4667.1</v>
      </c>
      <c r="N64" s="72">
        <f t="shared" si="5"/>
        <v>131683.4</v>
      </c>
    </row>
    <row r="65" spans="1:14" ht="12.75" hidden="1">
      <c r="A65" s="46" t="s">
        <v>58</v>
      </c>
      <c r="B65" s="47">
        <v>11959</v>
      </c>
      <c r="C65" s="54">
        <v>25962.100000000002</v>
      </c>
      <c r="D65" s="55">
        <v>46418.7</v>
      </c>
      <c r="E65" s="54">
        <v>47269.299999999996</v>
      </c>
      <c r="F65" s="55">
        <v>104.2</v>
      </c>
      <c r="G65" s="56">
        <v>1730.1000000000001</v>
      </c>
      <c r="H65" s="54">
        <f t="shared" si="3"/>
        <v>95522.3</v>
      </c>
      <c r="I65" s="57"/>
      <c r="J65" s="54">
        <v>6945</v>
      </c>
      <c r="K65" s="58"/>
      <c r="L65" s="59">
        <f t="shared" si="4"/>
        <v>128429.40000000001</v>
      </c>
      <c r="M65" s="71">
        <v>3499.1</v>
      </c>
      <c r="N65" s="72">
        <f t="shared" si="5"/>
        <v>131928.5</v>
      </c>
    </row>
    <row r="66" spans="1:14" ht="12.75" hidden="1">
      <c r="A66" s="46"/>
      <c r="B66" s="47"/>
      <c r="C66" s="54"/>
      <c r="D66" s="55"/>
      <c r="E66" s="54"/>
      <c r="F66" s="55"/>
      <c r="G66" s="56"/>
      <c r="H66" s="54"/>
      <c r="I66" s="57"/>
      <c r="J66" s="54"/>
      <c r="K66" s="58"/>
      <c r="L66" s="59"/>
      <c r="M66" s="71"/>
      <c r="N66" s="72"/>
    </row>
    <row r="67" spans="1:14" ht="12.75" hidden="1">
      <c r="A67" s="46" t="s">
        <v>27</v>
      </c>
      <c r="B67" s="47">
        <v>11959</v>
      </c>
      <c r="C67" s="54">
        <v>25807.2</v>
      </c>
      <c r="D67" s="55">
        <v>43556.7</v>
      </c>
      <c r="E67" s="54">
        <v>48218.200000000004</v>
      </c>
      <c r="F67" s="55">
        <v>104.2</v>
      </c>
      <c r="G67" s="56">
        <v>1500.9</v>
      </c>
      <c r="H67" s="54">
        <f t="shared" si="3"/>
        <v>93379.99999999999</v>
      </c>
      <c r="I67" s="57"/>
      <c r="J67" s="54">
        <v>7004.5</v>
      </c>
      <c r="K67" s="58"/>
      <c r="L67" s="59">
        <f t="shared" si="4"/>
        <v>126191.69999999998</v>
      </c>
      <c r="M67" s="71">
        <v>3224.7000000000003</v>
      </c>
      <c r="N67" s="72">
        <f t="shared" si="5"/>
        <v>129416.39999999998</v>
      </c>
    </row>
    <row r="68" spans="1:14" ht="12.75" hidden="1">
      <c r="A68" s="46" t="s">
        <v>61</v>
      </c>
      <c r="B68" s="47">
        <v>11959</v>
      </c>
      <c r="C68" s="54">
        <v>25357.100000000002</v>
      </c>
      <c r="D68" s="55">
        <v>44767.600000000006</v>
      </c>
      <c r="E68" s="54">
        <v>49196.50000000001</v>
      </c>
      <c r="F68" s="55">
        <v>104.2</v>
      </c>
      <c r="G68" s="56">
        <v>1520</v>
      </c>
      <c r="H68" s="54">
        <f t="shared" si="3"/>
        <v>95588.3</v>
      </c>
      <c r="I68" s="57"/>
      <c r="J68" s="54">
        <v>7195.400000000001</v>
      </c>
      <c r="K68" s="58"/>
      <c r="L68" s="59">
        <f t="shared" si="4"/>
        <v>128140.8</v>
      </c>
      <c r="M68" s="71">
        <v>2916.6</v>
      </c>
      <c r="N68" s="72">
        <f t="shared" si="5"/>
        <v>131057.40000000001</v>
      </c>
    </row>
    <row r="69" spans="1:14" ht="12.75" hidden="1">
      <c r="A69" s="46" t="s">
        <v>62</v>
      </c>
      <c r="B69" s="47">
        <v>11959</v>
      </c>
      <c r="C69" s="54">
        <v>25630.899999999998</v>
      </c>
      <c r="D69" s="55">
        <v>45488.4</v>
      </c>
      <c r="E69" s="54">
        <v>53497.100000000006</v>
      </c>
      <c r="F69" s="55">
        <v>257.7</v>
      </c>
      <c r="G69" s="56">
        <v>1464</v>
      </c>
      <c r="H69" s="54">
        <f t="shared" si="3"/>
        <v>100707.2</v>
      </c>
      <c r="I69" s="57"/>
      <c r="J69" s="54">
        <v>7423</v>
      </c>
      <c r="K69" s="58"/>
      <c r="L69" s="59">
        <f t="shared" si="4"/>
        <v>133761.09999999998</v>
      </c>
      <c r="M69" s="71">
        <v>2865.8</v>
      </c>
      <c r="N69" s="72">
        <f t="shared" si="5"/>
        <v>136626.89999999997</v>
      </c>
    </row>
    <row r="70" spans="1:14" ht="12.75" hidden="1">
      <c r="A70" s="46" t="s">
        <v>63</v>
      </c>
      <c r="B70" s="47">
        <v>11959</v>
      </c>
      <c r="C70" s="54">
        <v>25649.7</v>
      </c>
      <c r="D70" s="55">
        <v>48026.50000000001</v>
      </c>
      <c r="E70" s="54">
        <v>53762.3</v>
      </c>
      <c r="F70" s="55">
        <v>1037.9</v>
      </c>
      <c r="G70" s="56">
        <v>1489.1000000000001</v>
      </c>
      <c r="H70" s="54">
        <f t="shared" si="3"/>
        <v>104315.80000000002</v>
      </c>
      <c r="I70" s="57"/>
      <c r="J70" s="54">
        <v>7521.1</v>
      </c>
      <c r="K70" s="58"/>
      <c r="L70" s="59">
        <f t="shared" si="4"/>
        <v>137486.6</v>
      </c>
      <c r="M70" s="71">
        <v>2835.8</v>
      </c>
      <c r="N70" s="72">
        <f t="shared" si="5"/>
        <v>140322.4</v>
      </c>
    </row>
    <row r="71" spans="1:14" ht="12.75" hidden="1">
      <c r="A71" s="46" t="s">
        <v>64</v>
      </c>
      <c r="B71" s="47">
        <v>11959</v>
      </c>
      <c r="C71" s="54">
        <v>26267.300000000003</v>
      </c>
      <c r="D71" s="55">
        <v>46002.5</v>
      </c>
      <c r="E71" s="54">
        <v>51758.9</v>
      </c>
      <c r="F71" s="55">
        <v>1041.2</v>
      </c>
      <c r="G71" s="56">
        <v>1690.5</v>
      </c>
      <c r="H71" s="54">
        <f t="shared" si="3"/>
        <v>100493.09999999999</v>
      </c>
      <c r="I71" s="57"/>
      <c r="J71" s="54">
        <v>7494.1</v>
      </c>
      <c r="K71" s="58"/>
      <c r="L71" s="59">
        <f t="shared" si="4"/>
        <v>134254.5</v>
      </c>
      <c r="M71" s="71">
        <v>2624.7</v>
      </c>
      <c r="N71" s="72">
        <f t="shared" si="5"/>
        <v>136879.2</v>
      </c>
    </row>
    <row r="72" spans="1:14" ht="12.75" hidden="1">
      <c r="A72" s="46" t="s">
        <v>65</v>
      </c>
      <c r="B72" s="47">
        <v>11959</v>
      </c>
      <c r="C72" s="54">
        <v>27066.499999999996</v>
      </c>
      <c r="D72" s="55">
        <v>42485.5</v>
      </c>
      <c r="E72" s="54">
        <v>56598.299999999996</v>
      </c>
      <c r="F72" s="55">
        <v>987.5</v>
      </c>
      <c r="G72" s="56">
        <v>3360</v>
      </c>
      <c r="H72" s="54">
        <f t="shared" si="3"/>
        <v>103431.29999999999</v>
      </c>
      <c r="I72" s="57"/>
      <c r="J72" s="54">
        <v>7231.700000000001</v>
      </c>
      <c r="K72" s="58"/>
      <c r="L72" s="59">
        <f t="shared" si="4"/>
        <v>137729.5</v>
      </c>
      <c r="M72" s="71">
        <v>2651.2999999999997</v>
      </c>
      <c r="N72" s="72">
        <f t="shared" si="5"/>
        <v>140380.8</v>
      </c>
    </row>
    <row r="73" spans="1:14" ht="12.75" hidden="1">
      <c r="A73" s="46" t="s">
        <v>66</v>
      </c>
      <c r="B73" s="47">
        <v>11959</v>
      </c>
      <c r="C73" s="54">
        <v>27601.299999999996</v>
      </c>
      <c r="D73" s="55">
        <v>44852.2</v>
      </c>
      <c r="E73" s="54">
        <v>53470</v>
      </c>
      <c r="F73" s="55">
        <v>4002.2</v>
      </c>
      <c r="G73" s="56">
        <v>4145.5</v>
      </c>
      <c r="H73" s="54">
        <f t="shared" si="3"/>
        <v>106469.9</v>
      </c>
      <c r="I73" s="57"/>
      <c r="J73" s="54">
        <v>7127.7</v>
      </c>
      <c r="K73" s="58"/>
      <c r="L73" s="59">
        <f t="shared" si="4"/>
        <v>141198.9</v>
      </c>
      <c r="M73" s="71">
        <v>2807.3</v>
      </c>
      <c r="N73" s="72">
        <f t="shared" si="5"/>
        <v>144006.19999999998</v>
      </c>
    </row>
    <row r="74" spans="1:14" ht="12.75" hidden="1">
      <c r="A74" s="46" t="s">
        <v>67</v>
      </c>
      <c r="B74" s="47">
        <v>11959</v>
      </c>
      <c r="C74" s="54">
        <v>27345.499999999996</v>
      </c>
      <c r="D74" s="55">
        <v>44437.1</v>
      </c>
      <c r="E74" s="54">
        <v>55420.799999999996</v>
      </c>
      <c r="F74" s="55">
        <v>7080.3</v>
      </c>
      <c r="G74" s="56">
        <v>2817</v>
      </c>
      <c r="H74" s="54">
        <f t="shared" si="3"/>
        <v>109755.2</v>
      </c>
      <c r="I74" s="57"/>
      <c r="J74" s="54">
        <v>7163.299999999999</v>
      </c>
      <c r="K74" s="58"/>
      <c r="L74" s="59">
        <f t="shared" si="4"/>
        <v>144263.99999999997</v>
      </c>
      <c r="M74" s="71">
        <v>2695.4</v>
      </c>
      <c r="N74" s="72">
        <f t="shared" si="5"/>
        <v>146959.39999999997</v>
      </c>
    </row>
    <row r="75" spans="1:14" ht="12.75" hidden="1">
      <c r="A75" s="46" t="s">
        <v>68</v>
      </c>
      <c r="B75" s="47">
        <v>11959</v>
      </c>
      <c r="C75" s="54">
        <v>28116.6</v>
      </c>
      <c r="D75" s="55">
        <v>42560.600000000006</v>
      </c>
      <c r="E75" s="54">
        <v>55233.2</v>
      </c>
      <c r="F75" s="55">
        <v>10313.199999999999</v>
      </c>
      <c r="G75" s="56">
        <v>2792.8</v>
      </c>
      <c r="H75" s="54">
        <f t="shared" si="3"/>
        <v>110899.8</v>
      </c>
      <c r="I75" s="57"/>
      <c r="J75" s="54">
        <v>7103.099999999999</v>
      </c>
      <c r="K75" s="58"/>
      <c r="L75" s="59">
        <f t="shared" si="4"/>
        <v>146119.5</v>
      </c>
      <c r="M75" s="71">
        <v>2863.5</v>
      </c>
      <c r="N75" s="72">
        <f t="shared" si="5"/>
        <v>148983</v>
      </c>
    </row>
    <row r="76" spans="1:14" ht="12.75" hidden="1">
      <c r="A76" s="46" t="s">
        <v>69</v>
      </c>
      <c r="B76" s="47">
        <v>11959</v>
      </c>
      <c r="C76" s="54">
        <v>28393.400000000005</v>
      </c>
      <c r="D76" s="55">
        <v>45924.09999999999</v>
      </c>
      <c r="E76" s="54">
        <v>55056.399999999994</v>
      </c>
      <c r="F76" s="55">
        <v>10424.3</v>
      </c>
      <c r="G76" s="56">
        <v>3280.3</v>
      </c>
      <c r="H76" s="54">
        <f t="shared" si="3"/>
        <v>114685.09999999999</v>
      </c>
      <c r="I76" s="57"/>
      <c r="J76" s="54">
        <v>6771.400000000001</v>
      </c>
      <c r="K76" s="58"/>
      <c r="L76" s="59">
        <f t="shared" si="4"/>
        <v>149849.9</v>
      </c>
      <c r="M76" s="71">
        <v>2912.0000000000005</v>
      </c>
      <c r="N76" s="72">
        <f t="shared" si="5"/>
        <v>152761.9</v>
      </c>
    </row>
    <row r="77" spans="1:14" ht="12.75" hidden="1">
      <c r="A77" s="46" t="s">
        <v>70</v>
      </c>
      <c r="B77" s="47">
        <v>11959</v>
      </c>
      <c r="C77" s="54">
        <v>29255.399999999998</v>
      </c>
      <c r="D77" s="55">
        <v>44887.7</v>
      </c>
      <c r="E77" s="54">
        <v>51831.90000000001</v>
      </c>
      <c r="F77" s="55">
        <v>10730.1</v>
      </c>
      <c r="G77" s="56">
        <v>2766.4</v>
      </c>
      <c r="H77" s="54">
        <f t="shared" si="3"/>
        <v>110216.1</v>
      </c>
      <c r="I77" s="57"/>
      <c r="J77" s="54">
        <v>6909.099999999999</v>
      </c>
      <c r="K77" s="58"/>
      <c r="L77" s="59">
        <f t="shared" si="4"/>
        <v>146380.6</v>
      </c>
      <c r="M77" s="71">
        <v>1913.4</v>
      </c>
      <c r="N77" s="72">
        <f t="shared" si="5"/>
        <v>148294</v>
      </c>
    </row>
    <row r="78" spans="1:14" ht="12.75" hidden="1">
      <c r="A78" s="46" t="s">
        <v>71</v>
      </c>
      <c r="B78" s="47">
        <v>11959</v>
      </c>
      <c r="C78" s="54">
        <v>32216.000000000004</v>
      </c>
      <c r="D78" s="55">
        <v>45081.5</v>
      </c>
      <c r="E78" s="54">
        <v>54989.1</v>
      </c>
      <c r="F78" s="55">
        <v>10713.5</v>
      </c>
      <c r="G78" s="56">
        <v>3623.1</v>
      </c>
      <c r="H78" s="54">
        <f t="shared" si="3"/>
        <v>114407.20000000001</v>
      </c>
      <c r="I78" s="57"/>
      <c r="J78" s="54">
        <v>7253</v>
      </c>
      <c r="K78" s="58"/>
      <c r="L78" s="59">
        <f t="shared" si="4"/>
        <v>153876.2</v>
      </c>
      <c r="M78" s="71">
        <v>1852.4</v>
      </c>
      <c r="N78" s="72">
        <f t="shared" si="5"/>
        <v>155728.6</v>
      </c>
    </row>
    <row r="79" spans="1:14" ht="12.75" hidden="1">
      <c r="A79" s="46"/>
      <c r="B79" s="47"/>
      <c r="C79" s="54"/>
      <c r="D79" s="55"/>
      <c r="E79" s="54"/>
      <c r="F79" s="55"/>
      <c r="G79" s="56"/>
      <c r="H79" s="54"/>
      <c r="I79" s="57"/>
      <c r="J79" s="54"/>
      <c r="K79" s="58"/>
      <c r="L79" s="59"/>
      <c r="M79" s="71"/>
      <c r="N79" s="72"/>
    </row>
    <row r="80" spans="1:14" ht="12.75" hidden="1">
      <c r="A80" s="46" t="s">
        <v>38</v>
      </c>
      <c r="B80" s="47">
        <v>11959</v>
      </c>
      <c r="C80" s="54">
        <v>32417.8</v>
      </c>
      <c r="D80" s="55">
        <v>43216.09999999999</v>
      </c>
      <c r="E80" s="54">
        <v>56566.799999999996</v>
      </c>
      <c r="F80" s="55">
        <v>11240.9</v>
      </c>
      <c r="G80" s="56">
        <v>3259.1000000000004</v>
      </c>
      <c r="H80" s="54">
        <f t="shared" si="3"/>
        <v>114282.9</v>
      </c>
      <c r="I80" s="57"/>
      <c r="J80" s="54">
        <v>6067.200000000001</v>
      </c>
      <c r="K80" s="58"/>
      <c r="L80" s="59">
        <f t="shared" si="4"/>
        <v>152767.9</v>
      </c>
      <c r="M80" s="71">
        <v>985.5999999999999</v>
      </c>
      <c r="N80" s="72">
        <f t="shared" si="5"/>
        <v>153753.5</v>
      </c>
    </row>
    <row r="81" spans="1:14" ht="12.75" hidden="1">
      <c r="A81" s="46" t="s">
        <v>74</v>
      </c>
      <c r="B81" s="47">
        <v>11959</v>
      </c>
      <c r="C81" s="54">
        <v>33172.1</v>
      </c>
      <c r="D81" s="55">
        <v>47597.299999999996</v>
      </c>
      <c r="E81" s="54">
        <v>51850.5</v>
      </c>
      <c r="F81" s="55">
        <v>12236.4</v>
      </c>
      <c r="G81" s="56">
        <v>2631</v>
      </c>
      <c r="H81" s="54">
        <f t="shared" si="3"/>
        <v>114315.19999999998</v>
      </c>
      <c r="I81" s="57"/>
      <c r="J81" s="54">
        <v>6093.400000000001</v>
      </c>
      <c r="K81" s="58"/>
      <c r="L81" s="59">
        <f t="shared" si="4"/>
        <v>153580.69999999998</v>
      </c>
      <c r="M81" s="71">
        <v>415.20000000000005</v>
      </c>
      <c r="N81" s="72">
        <f t="shared" si="5"/>
        <v>153995.9</v>
      </c>
    </row>
    <row r="82" spans="1:14" ht="12.75" hidden="1">
      <c r="A82" s="46" t="s">
        <v>75</v>
      </c>
      <c r="B82" s="47">
        <v>11959</v>
      </c>
      <c r="C82" s="54">
        <v>33817.4</v>
      </c>
      <c r="D82" s="55">
        <v>47553.5</v>
      </c>
      <c r="E82" s="54">
        <v>54875.8</v>
      </c>
      <c r="F82" s="55">
        <v>13201.1</v>
      </c>
      <c r="G82" s="56">
        <v>2806.9</v>
      </c>
      <c r="H82" s="54">
        <f t="shared" si="3"/>
        <v>118437.3</v>
      </c>
      <c r="I82" s="57"/>
      <c r="J82" s="54">
        <v>5982.099999999999</v>
      </c>
      <c r="K82" s="58"/>
      <c r="L82" s="59">
        <f t="shared" si="4"/>
        <v>158236.80000000002</v>
      </c>
      <c r="M82" s="71">
        <v>415.6</v>
      </c>
      <c r="N82" s="72">
        <f t="shared" si="5"/>
        <v>158652.40000000002</v>
      </c>
    </row>
    <row r="83" spans="1:14" ht="12.75" hidden="1">
      <c r="A83" s="53" t="s">
        <v>51</v>
      </c>
      <c r="B83" s="47">
        <v>11959</v>
      </c>
      <c r="C83" s="54">
        <v>32856.7</v>
      </c>
      <c r="D83" s="55">
        <v>46639.40000000001</v>
      </c>
      <c r="E83" s="54">
        <v>55836.6</v>
      </c>
      <c r="F83" s="55">
        <v>13599.699999999999</v>
      </c>
      <c r="G83" s="56">
        <v>2876.8</v>
      </c>
      <c r="H83" s="54">
        <f t="shared" si="3"/>
        <v>118952.5</v>
      </c>
      <c r="I83" s="57"/>
      <c r="J83" s="54">
        <v>6336.099999999999</v>
      </c>
      <c r="K83" s="58"/>
      <c r="L83" s="59">
        <f t="shared" si="4"/>
        <v>158145.30000000002</v>
      </c>
      <c r="M83" s="71">
        <v>416.1</v>
      </c>
      <c r="N83" s="72">
        <f t="shared" si="5"/>
        <v>158561.40000000002</v>
      </c>
    </row>
    <row r="84" spans="1:14" ht="12.75" hidden="1">
      <c r="A84" s="53" t="s">
        <v>52</v>
      </c>
      <c r="B84" s="47">
        <v>11959</v>
      </c>
      <c r="C84" s="54">
        <v>33117.200000000004</v>
      </c>
      <c r="D84" s="55">
        <v>52549.99999999999</v>
      </c>
      <c r="E84" s="54">
        <v>55168.9</v>
      </c>
      <c r="F84" s="55">
        <v>13483.4</v>
      </c>
      <c r="G84" s="56">
        <v>3099.9</v>
      </c>
      <c r="H84" s="54">
        <f t="shared" si="3"/>
        <v>124302.19999999998</v>
      </c>
      <c r="I84" s="57"/>
      <c r="J84" s="54">
        <v>6189.799999999999</v>
      </c>
      <c r="K84" s="58"/>
      <c r="L84" s="59">
        <f t="shared" si="4"/>
        <v>163609.19999999998</v>
      </c>
      <c r="M84" s="71">
        <v>416.7</v>
      </c>
      <c r="N84" s="72">
        <f t="shared" si="5"/>
        <v>164025.9</v>
      </c>
    </row>
    <row r="85" spans="1:14" ht="12.75" hidden="1">
      <c r="A85" s="53" t="s">
        <v>50</v>
      </c>
      <c r="B85" s="47">
        <v>11959</v>
      </c>
      <c r="C85" s="54">
        <v>32572.699999999997</v>
      </c>
      <c r="D85" s="55">
        <v>50146.6</v>
      </c>
      <c r="E85" s="54">
        <v>60660.6</v>
      </c>
      <c r="F85" s="55">
        <v>17260.3</v>
      </c>
      <c r="G85" s="56">
        <v>2684.6</v>
      </c>
      <c r="H85" s="54">
        <f t="shared" si="3"/>
        <v>130752.1</v>
      </c>
      <c r="I85" s="57"/>
      <c r="J85" s="54">
        <v>6020.200000000001</v>
      </c>
      <c r="K85" s="58"/>
      <c r="L85" s="59">
        <f t="shared" si="4"/>
        <v>169345</v>
      </c>
      <c r="M85" s="71">
        <v>417.7</v>
      </c>
      <c r="N85" s="72">
        <f t="shared" si="5"/>
        <v>169762.7</v>
      </c>
    </row>
    <row r="86" spans="1:14" ht="12.75" hidden="1">
      <c r="A86" s="53" t="s">
        <v>53</v>
      </c>
      <c r="B86" s="47">
        <v>11959</v>
      </c>
      <c r="C86" s="54">
        <v>33353.600000000006</v>
      </c>
      <c r="D86" s="55">
        <v>54155</v>
      </c>
      <c r="E86" s="54">
        <v>61172.2</v>
      </c>
      <c r="F86" s="55">
        <v>17267.9</v>
      </c>
      <c r="G86" s="56">
        <v>2809.8</v>
      </c>
      <c r="H86" s="54">
        <f t="shared" si="3"/>
        <v>135404.9</v>
      </c>
      <c r="I86" s="57"/>
      <c r="J86" s="54">
        <v>6027.8</v>
      </c>
      <c r="K86" s="58"/>
      <c r="L86" s="59">
        <f t="shared" si="4"/>
        <v>174786.3</v>
      </c>
      <c r="M86" s="71">
        <v>857.3</v>
      </c>
      <c r="N86" s="72">
        <f t="shared" si="5"/>
        <v>175643.59999999998</v>
      </c>
    </row>
    <row r="87" spans="1:14" ht="12.75" hidden="1">
      <c r="A87" s="53" t="s">
        <v>54</v>
      </c>
      <c r="B87" s="47">
        <v>11959</v>
      </c>
      <c r="C87" s="54">
        <v>32510.3</v>
      </c>
      <c r="D87" s="55">
        <v>59025.600000000006</v>
      </c>
      <c r="E87" s="54">
        <v>62202.19999999999</v>
      </c>
      <c r="F87" s="55">
        <v>18265.699999999997</v>
      </c>
      <c r="G87" s="56">
        <v>2611.8</v>
      </c>
      <c r="H87" s="54">
        <f t="shared" si="3"/>
        <v>142105.3</v>
      </c>
      <c r="I87" s="57"/>
      <c r="J87" s="54">
        <v>6384.799999999999</v>
      </c>
      <c r="K87" s="58"/>
      <c r="L87" s="59">
        <f t="shared" si="4"/>
        <v>181000.39999999997</v>
      </c>
      <c r="M87" s="71">
        <v>4829.900000000001</v>
      </c>
      <c r="N87" s="72">
        <f t="shared" si="5"/>
        <v>185830.29999999996</v>
      </c>
    </row>
    <row r="88" spans="1:14" ht="12.75" hidden="1">
      <c r="A88" s="53" t="s">
        <v>46</v>
      </c>
      <c r="B88" s="47">
        <v>11959</v>
      </c>
      <c r="C88" s="54">
        <v>32508.600000000002</v>
      </c>
      <c r="D88" s="55">
        <v>61374.1</v>
      </c>
      <c r="E88" s="54">
        <v>60402.69999999999</v>
      </c>
      <c r="F88" s="55">
        <v>19778.8</v>
      </c>
      <c r="G88" s="56">
        <v>2576</v>
      </c>
      <c r="H88" s="54">
        <f t="shared" si="3"/>
        <v>144131.59999999998</v>
      </c>
      <c r="I88" s="57"/>
      <c r="J88" s="54">
        <v>6506.2</v>
      </c>
      <c r="K88" s="58"/>
      <c r="L88" s="59">
        <f t="shared" si="4"/>
        <v>183146.4</v>
      </c>
      <c r="M88" s="71">
        <v>4878.200000000001</v>
      </c>
      <c r="N88" s="72">
        <f t="shared" si="5"/>
        <v>188024.6</v>
      </c>
    </row>
    <row r="89" spans="1:14" ht="12.75" hidden="1">
      <c r="A89" s="53" t="s">
        <v>47</v>
      </c>
      <c r="B89" s="47"/>
      <c r="C89" s="54">
        <v>32779.1</v>
      </c>
      <c r="D89" s="55">
        <v>54592.200000000004</v>
      </c>
      <c r="E89" s="54">
        <v>66604.2</v>
      </c>
      <c r="F89" s="55">
        <v>19814.9</v>
      </c>
      <c r="G89" s="56">
        <v>2782</v>
      </c>
      <c r="H89" s="54">
        <f t="shared" si="3"/>
        <v>143793.3</v>
      </c>
      <c r="I89" s="57"/>
      <c r="J89" s="54">
        <v>6446.1</v>
      </c>
      <c r="K89" s="58"/>
      <c r="L89" s="59">
        <f t="shared" si="4"/>
        <v>183018.5</v>
      </c>
      <c r="M89" s="71">
        <v>4961.900000000001</v>
      </c>
      <c r="N89" s="72">
        <f t="shared" si="5"/>
        <v>187980.4</v>
      </c>
    </row>
    <row r="90" spans="1:14" ht="12.75" hidden="1">
      <c r="A90" s="53" t="s">
        <v>48</v>
      </c>
      <c r="B90" s="47"/>
      <c r="C90" s="54">
        <v>32897.3</v>
      </c>
      <c r="D90" s="55">
        <v>60547.600000000006</v>
      </c>
      <c r="E90" s="54">
        <v>64987.899999999994</v>
      </c>
      <c r="F90" s="55">
        <v>20425.6</v>
      </c>
      <c r="G90" s="56">
        <v>2694.8999999999996</v>
      </c>
      <c r="H90" s="54">
        <f t="shared" si="3"/>
        <v>148656</v>
      </c>
      <c r="I90" s="57"/>
      <c r="J90" s="54">
        <v>6220.5</v>
      </c>
      <c r="K90" s="58"/>
      <c r="L90" s="59">
        <f t="shared" si="4"/>
        <v>187773.8</v>
      </c>
      <c r="M90" s="71">
        <v>4966.099999999999</v>
      </c>
      <c r="N90" s="72">
        <f t="shared" si="5"/>
        <v>192739.9</v>
      </c>
    </row>
    <row r="91" spans="1:14" ht="12.75" hidden="1">
      <c r="A91" s="53" t="s">
        <v>49</v>
      </c>
      <c r="B91" s="47"/>
      <c r="C91" s="54">
        <v>36116.899999999994</v>
      </c>
      <c r="D91" s="55">
        <v>60894.000000000015</v>
      </c>
      <c r="E91" s="54">
        <v>61307.99999999999</v>
      </c>
      <c r="F91" s="55">
        <v>21032.8</v>
      </c>
      <c r="G91" s="56">
        <v>2547.8</v>
      </c>
      <c r="H91" s="54">
        <f t="shared" si="3"/>
        <v>145782.59999999998</v>
      </c>
      <c r="I91" s="57"/>
      <c r="J91" s="54">
        <v>6270</v>
      </c>
      <c r="K91" s="58"/>
      <c r="L91" s="59">
        <f t="shared" si="4"/>
        <v>188169.49999999997</v>
      </c>
      <c r="M91" s="71">
        <v>5072.7</v>
      </c>
      <c r="N91" s="72">
        <f t="shared" si="5"/>
        <v>193242.19999999998</v>
      </c>
    </row>
    <row r="92" spans="1:14" ht="12.75" hidden="1">
      <c r="A92" s="53"/>
      <c r="B92" s="47"/>
      <c r="C92" s="54"/>
      <c r="D92" s="55"/>
      <c r="E92" s="54"/>
      <c r="F92" s="55"/>
      <c r="G92" s="56"/>
      <c r="H92" s="54"/>
      <c r="I92" s="57"/>
      <c r="J92" s="54"/>
      <c r="K92" s="58"/>
      <c r="L92" s="59"/>
      <c r="M92" s="71"/>
      <c r="N92" s="72"/>
    </row>
    <row r="93" spans="1:14" ht="12.75" hidden="1">
      <c r="A93" s="46" t="s">
        <v>60</v>
      </c>
      <c r="B93" s="47"/>
      <c r="C93" s="54">
        <v>35513.2</v>
      </c>
      <c r="D93" s="55">
        <v>58223</v>
      </c>
      <c r="E93" s="54">
        <v>58396.5</v>
      </c>
      <c r="F93" s="55">
        <v>19088.8</v>
      </c>
      <c r="G93" s="56">
        <v>2616.1000000000004</v>
      </c>
      <c r="H93" s="54">
        <f t="shared" si="3"/>
        <v>138324.4</v>
      </c>
      <c r="I93" s="57"/>
      <c r="J93" s="54">
        <v>4710.8</v>
      </c>
      <c r="K93" s="58"/>
      <c r="L93" s="59">
        <f t="shared" si="4"/>
        <v>178548.39999999997</v>
      </c>
      <c r="M93" s="71">
        <v>315.3</v>
      </c>
      <c r="N93" s="72">
        <f t="shared" si="5"/>
        <v>178863.69999999995</v>
      </c>
    </row>
    <row r="94" spans="1:14" ht="12.75" hidden="1">
      <c r="A94" s="46" t="s">
        <v>92</v>
      </c>
      <c r="B94" s="47"/>
      <c r="C94" s="54">
        <v>36968.700000000004</v>
      </c>
      <c r="D94" s="55">
        <v>54878.899999999994</v>
      </c>
      <c r="E94" s="54">
        <v>61368.49999999999</v>
      </c>
      <c r="F94" s="55">
        <v>19233.6</v>
      </c>
      <c r="G94" s="56">
        <v>1961.3000000000002</v>
      </c>
      <c r="H94" s="54">
        <f t="shared" si="3"/>
        <v>137442.3</v>
      </c>
      <c r="I94" s="57"/>
      <c r="J94" s="54">
        <v>4563.200000000001</v>
      </c>
      <c r="K94" s="58"/>
      <c r="L94" s="59">
        <f t="shared" si="4"/>
        <v>178974.2</v>
      </c>
      <c r="M94" s="71">
        <v>1064.8999999999999</v>
      </c>
      <c r="N94" s="72">
        <f t="shared" si="5"/>
        <v>180039.1</v>
      </c>
    </row>
    <row r="95" spans="1:14" ht="12.75" hidden="1">
      <c r="A95" s="46" t="s">
        <v>91</v>
      </c>
      <c r="B95" s="47"/>
      <c r="C95" s="54">
        <v>37515.799999999996</v>
      </c>
      <c r="D95" s="55">
        <v>61994.1</v>
      </c>
      <c r="E95" s="54">
        <v>63065.700000000004</v>
      </c>
      <c r="F95" s="55">
        <v>18129.3</v>
      </c>
      <c r="G95" s="56">
        <v>2205.3</v>
      </c>
      <c r="H95" s="54">
        <f t="shared" si="3"/>
        <v>145394.4</v>
      </c>
      <c r="I95" s="57"/>
      <c r="J95" s="54">
        <v>4444.8</v>
      </c>
      <c r="K95" s="58"/>
      <c r="L95" s="59">
        <f t="shared" si="4"/>
        <v>187354.99999999997</v>
      </c>
      <c r="M95" s="71">
        <v>1020.3</v>
      </c>
      <c r="N95" s="72">
        <f t="shared" si="5"/>
        <v>188375.29999999996</v>
      </c>
    </row>
    <row r="96" spans="1:14" ht="12.75" hidden="1">
      <c r="A96" s="46" t="s">
        <v>94</v>
      </c>
      <c r="B96" s="47"/>
      <c r="C96" s="54">
        <v>37394.7</v>
      </c>
      <c r="D96" s="55">
        <v>61064.399999999994</v>
      </c>
      <c r="E96" s="54">
        <v>57659.5</v>
      </c>
      <c r="F96" s="55">
        <v>22857.6</v>
      </c>
      <c r="G96" s="56">
        <v>3337.9</v>
      </c>
      <c r="H96" s="54">
        <f t="shared" si="3"/>
        <v>144919.4</v>
      </c>
      <c r="I96" s="57"/>
      <c r="J96" s="54">
        <v>4406</v>
      </c>
      <c r="K96" s="58"/>
      <c r="L96" s="59">
        <f t="shared" si="4"/>
        <v>186720.09999999998</v>
      </c>
      <c r="M96" s="71">
        <v>1014.1999999999999</v>
      </c>
      <c r="N96" s="72">
        <f t="shared" si="5"/>
        <v>187734.3</v>
      </c>
    </row>
    <row r="97" spans="1:14" ht="12.75" hidden="1">
      <c r="A97" s="46" t="s">
        <v>95</v>
      </c>
      <c r="B97" s="47"/>
      <c r="C97" s="54">
        <v>36897.3</v>
      </c>
      <c r="D97" s="55">
        <v>57605.9</v>
      </c>
      <c r="E97" s="54">
        <v>61807.50000000001</v>
      </c>
      <c r="F97" s="55">
        <v>22236.8</v>
      </c>
      <c r="G97" s="56">
        <v>3140.7</v>
      </c>
      <c r="H97" s="54">
        <f t="shared" si="3"/>
        <v>144790.90000000002</v>
      </c>
      <c r="I97" s="57"/>
      <c r="J97" s="54">
        <v>4271.3</v>
      </c>
      <c r="K97" s="58"/>
      <c r="L97" s="59">
        <f t="shared" si="4"/>
        <v>185959.5</v>
      </c>
      <c r="M97" s="71">
        <v>1040.6</v>
      </c>
      <c r="N97" s="72">
        <f t="shared" si="5"/>
        <v>187000.1</v>
      </c>
    </row>
    <row r="98" spans="1:14" ht="12.75" hidden="1">
      <c r="A98" s="46" t="s">
        <v>96</v>
      </c>
      <c r="B98" s="47"/>
      <c r="C98" s="54">
        <v>36563.3</v>
      </c>
      <c r="D98" s="55">
        <v>56454.40000000001</v>
      </c>
      <c r="E98" s="54">
        <v>64023.4</v>
      </c>
      <c r="F98" s="55">
        <v>22030</v>
      </c>
      <c r="G98" s="56">
        <v>2722.1</v>
      </c>
      <c r="H98" s="54">
        <f t="shared" si="3"/>
        <v>145229.90000000002</v>
      </c>
      <c r="I98" s="57"/>
      <c r="J98" s="54">
        <v>4081</v>
      </c>
      <c r="K98" s="58"/>
      <c r="L98" s="59">
        <f t="shared" si="4"/>
        <v>185874.2</v>
      </c>
      <c r="M98" s="71">
        <v>1056.6999999999998</v>
      </c>
      <c r="N98" s="72">
        <f t="shared" si="5"/>
        <v>186930.90000000002</v>
      </c>
    </row>
    <row r="99" spans="1:14" ht="12.75" hidden="1">
      <c r="A99" s="46" t="s">
        <v>97</v>
      </c>
      <c r="B99" s="47"/>
      <c r="C99" s="54">
        <v>37137.3</v>
      </c>
      <c r="D99" s="55">
        <v>54330.99999999999</v>
      </c>
      <c r="E99" s="54">
        <v>66943.59999999999</v>
      </c>
      <c r="F99" s="55">
        <v>18258.3</v>
      </c>
      <c r="G99" s="56">
        <v>2891.4</v>
      </c>
      <c r="H99" s="54">
        <f t="shared" si="3"/>
        <v>142424.29999999996</v>
      </c>
      <c r="I99" s="57"/>
      <c r="J99" s="54">
        <v>4222.5</v>
      </c>
      <c r="K99" s="58"/>
      <c r="L99" s="59">
        <f t="shared" si="4"/>
        <v>183784.09999999998</v>
      </c>
      <c r="M99" s="71">
        <v>1058.1</v>
      </c>
      <c r="N99" s="72">
        <f t="shared" si="5"/>
        <v>184842.19999999998</v>
      </c>
    </row>
    <row r="100" spans="1:14" ht="12.75" hidden="1">
      <c r="A100" s="46" t="s">
        <v>98</v>
      </c>
      <c r="B100" s="47"/>
      <c r="C100" s="54">
        <v>36279.3</v>
      </c>
      <c r="D100" s="55">
        <v>47832.5</v>
      </c>
      <c r="E100" s="54">
        <v>70624.7</v>
      </c>
      <c r="F100" s="55">
        <v>18781.199999999997</v>
      </c>
      <c r="G100" s="56">
        <v>5318.9</v>
      </c>
      <c r="H100" s="54">
        <f t="shared" si="3"/>
        <v>142557.3</v>
      </c>
      <c r="I100" s="57"/>
      <c r="J100" s="54">
        <v>4173.4</v>
      </c>
      <c r="K100" s="58"/>
      <c r="L100" s="59">
        <f t="shared" si="4"/>
        <v>183009.99999999997</v>
      </c>
      <c r="M100" s="71">
        <v>571.6999999999999</v>
      </c>
      <c r="N100" s="72">
        <f t="shared" si="5"/>
        <v>183581.69999999998</v>
      </c>
    </row>
    <row r="101" spans="1:14" ht="12.75" hidden="1">
      <c r="A101" s="46" t="s">
        <v>99</v>
      </c>
      <c r="B101" s="47"/>
      <c r="C101" s="54">
        <v>36132.6</v>
      </c>
      <c r="D101" s="55">
        <v>54723.100000000006</v>
      </c>
      <c r="E101" s="54">
        <v>63240.1</v>
      </c>
      <c r="F101" s="55">
        <v>19067.799999999996</v>
      </c>
      <c r="G101" s="56">
        <v>3677.7</v>
      </c>
      <c r="H101" s="54">
        <f t="shared" si="3"/>
        <v>140708.7</v>
      </c>
      <c r="I101" s="57"/>
      <c r="J101" s="54">
        <v>4368.3</v>
      </c>
      <c r="K101" s="58"/>
      <c r="L101" s="59">
        <f t="shared" si="4"/>
        <v>181209.6</v>
      </c>
      <c r="M101" s="71">
        <v>250.20000000000002</v>
      </c>
      <c r="N101" s="72">
        <f t="shared" si="5"/>
        <v>181459.80000000002</v>
      </c>
    </row>
    <row r="102" spans="1:14" ht="12.75" hidden="1">
      <c r="A102" s="46" t="s">
        <v>100</v>
      </c>
      <c r="B102" s="47"/>
      <c r="C102" s="54">
        <v>36291.8</v>
      </c>
      <c r="D102" s="55">
        <v>57252.200000000004</v>
      </c>
      <c r="E102" s="54">
        <v>66369.40000000001</v>
      </c>
      <c r="F102" s="55">
        <v>17868.599999999995</v>
      </c>
      <c r="G102" s="56">
        <v>3986.8</v>
      </c>
      <c r="H102" s="54">
        <f t="shared" si="3"/>
        <v>145477</v>
      </c>
      <c r="I102" s="57"/>
      <c r="J102" s="54">
        <v>4256.5</v>
      </c>
      <c r="K102" s="58"/>
      <c r="L102" s="59">
        <f t="shared" si="4"/>
        <v>186025.3</v>
      </c>
      <c r="M102" s="71">
        <v>452.8</v>
      </c>
      <c r="N102" s="72">
        <f t="shared" si="5"/>
        <v>186478.09999999998</v>
      </c>
    </row>
    <row r="103" spans="1:14" ht="12.75" hidden="1">
      <c r="A103" s="46"/>
      <c r="B103" s="47"/>
      <c r="C103" s="54"/>
      <c r="D103" s="55"/>
      <c r="E103" s="54"/>
      <c r="F103" s="55"/>
      <c r="G103" s="56"/>
      <c r="H103" s="54"/>
      <c r="I103" s="57"/>
      <c r="J103" s="54"/>
      <c r="K103" s="58"/>
      <c r="L103" s="59"/>
      <c r="M103" s="71"/>
      <c r="N103" s="72"/>
    </row>
    <row r="104" spans="1:14" ht="12.75" hidden="1">
      <c r="A104" s="46" t="s">
        <v>102</v>
      </c>
      <c r="B104" s="47"/>
      <c r="C104" s="54">
        <v>37134.3</v>
      </c>
      <c r="D104" s="55">
        <v>58937.2</v>
      </c>
      <c r="E104" s="54">
        <v>76466.2</v>
      </c>
      <c r="F104" s="55">
        <v>18563.8</v>
      </c>
      <c r="G104" s="56">
        <v>3820.7000000000003</v>
      </c>
      <c r="H104" s="54">
        <f t="shared" si="3"/>
        <v>157787.9</v>
      </c>
      <c r="I104" s="57"/>
      <c r="J104" s="54">
        <v>4421.4</v>
      </c>
      <c r="K104" s="58"/>
      <c r="L104" s="59">
        <f t="shared" si="4"/>
        <v>199343.6</v>
      </c>
      <c r="M104" s="71">
        <v>461.2</v>
      </c>
      <c r="N104" s="72">
        <f t="shared" si="5"/>
        <v>199804.80000000002</v>
      </c>
    </row>
    <row r="105" spans="1:14" ht="12.75" hidden="1">
      <c r="A105" s="46" t="s">
        <v>103</v>
      </c>
      <c r="B105" s="47"/>
      <c r="C105" s="54">
        <v>41738.200000000004</v>
      </c>
      <c r="D105" s="55">
        <v>63584.899999999994</v>
      </c>
      <c r="E105" s="54">
        <v>77255.3</v>
      </c>
      <c r="F105" s="55">
        <v>17690.600000000002</v>
      </c>
      <c r="G105" s="56">
        <v>3804.6000000000004</v>
      </c>
      <c r="H105" s="54">
        <f t="shared" si="3"/>
        <v>162335.40000000002</v>
      </c>
      <c r="I105" s="57"/>
      <c r="J105" s="54">
        <v>4627.7</v>
      </c>
      <c r="K105" s="58"/>
      <c r="L105" s="59">
        <f t="shared" si="4"/>
        <v>208701.30000000005</v>
      </c>
      <c r="M105" s="71">
        <v>1474.8999999999999</v>
      </c>
      <c r="N105" s="72">
        <f t="shared" si="5"/>
        <v>210176.20000000004</v>
      </c>
    </row>
    <row r="106" spans="1:14" ht="12.75" hidden="1">
      <c r="A106" s="46" t="s">
        <v>72</v>
      </c>
      <c r="B106" s="47"/>
      <c r="C106" s="54">
        <v>38880.5</v>
      </c>
      <c r="D106" s="55">
        <v>65092.9</v>
      </c>
      <c r="E106" s="54">
        <v>80997.90000000001</v>
      </c>
      <c r="F106" s="55">
        <v>19104.899999999998</v>
      </c>
      <c r="G106" s="56">
        <v>3384.7</v>
      </c>
      <c r="H106" s="54">
        <f t="shared" si="3"/>
        <v>168580.40000000002</v>
      </c>
      <c r="I106" s="57"/>
      <c r="J106" s="54">
        <v>4733</v>
      </c>
      <c r="K106" s="58"/>
      <c r="L106" s="59">
        <f t="shared" si="4"/>
        <v>212193.90000000002</v>
      </c>
      <c r="M106" s="71">
        <v>1736</v>
      </c>
      <c r="N106" s="72">
        <f t="shared" si="5"/>
        <v>213929.90000000002</v>
      </c>
    </row>
    <row r="107" spans="1:14" ht="12.75" hidden="1">
      <c r="A107" s="46" t="s">
        <v>105</v>
      </c>
      <c r="B107" s="47"/>
      <c r="C107" s="54">
        <v>39003.2</v>
      </c>
      <c r="D107" s="55">
        <v>61253.899999999994</v>
      </c>
      <c r="E107" s="54">
        <v>81188.90000000001</v>
      </c>
      <c r="F107" s="55">
        <v>17392.399999999998</v>
      </c>
      <c r="G107" s="56">
        <v>2867.1</v>
      </c>
      <c r="H107" s="54">
        <f t="shared" si="3"/>
        <v>162702.3</v>
      </c>
      <c r="I107" s="57"/>
      <c r="J107" s="54">
        <v>4773.200000000001</v>
      </c>
      <c r="K107" s="58"/>
      <c r="L107" s="59">
        <f t="shared" si="4"/>
        <v>206478.7</v>
      </c>
      <c r="M107" s="71">
        <v>2203.5</v>
      </c>
      <c r="N107" s="72">
        <f t="shared" si="5"/>
        <v>208682.2</v>
      </c>
    </row>
    <row r="108" spans="1:14" ht="12.75" hidden="1">
      <c r="A108" s="46" t="s">
        <v>109</v>
      </c>
      <c r="B108" s="47"/>
      <c r="C108" s="54">
        <v>39920</v>
      </c>
      <c r="D108" s="55">
        <v>64971.100000000006</v>
      </c>
      <c r="E108" s="54">
        <v>85617.20000000001</v>
      </c>
      <c r="F108" s="55">
        <v>16872.3</v>
      </c>
      <c r="G108" s="56">
        <v>2453.3999999999996</v>
      </c>
      <c r="H108" s="54">
        <f t="shared" si="3"/>
        <v>169914</v>
      </c>
      <c r="I108" s="57"/>
      <c r="J108" s="54">
        <v>4673.5</v>
      </c>
      <c r="K108" s="58"/>
      <c r="L108" s="59">
        <f t="shared" si="4"/>
        <v>214507.5</v>
      </c>
      <c r="M108" s="71">
        <v>2059.5</v>
      </c>
      <c r="N108" s="72">
        <f t="shared" si="5"/>
        <v>216567</v>
      </c>
    </row>
    <row r="109" spans="1:14" ht="12.75" hidden="1">
      <c r="A109" s="46" t="s">
        <v>122</v>
      </c>
      <c r="B109" s="47"/>
      <c r="C109" s="54">
        <v>39808.3</v>
      </c>
      <c r="D109" s="55">
        <v>67327.5</v>
      </c>
      <c r="E109" s="54">
        <v>92219.8</v>
      </c>
      <c r="F109" s="55">
        <v>19288.399999999998</v>
      </c>
      <c r="G109" s="56">
        <v>3016.8999999999996</v>
      </c>
      <c r="H109" s="54">
        <f t="shared" si="3"/>
        <v>181852.59999999998</v>
      </c>
      <c r="I109" s="57"/>
      <c r="J109" s="54">
        <v>4738</v>
      </c>
      <c r="K109" s="58"/>
      <c r="L109" s="59">
        <f t="shared" si="4"/>
        <v>226398.89999999997</v>
      </c>
      <c r="M109" s="71">
        <v>3077.2999999999997</v>
      </c>
      <c r="N109" s="72">
        <f t="shared" si="5"/>
        <v>229476.19999999995</v>
      </c>
    </row>
    <row r="110" spans="1:14" ht="12.75" hidden="1">
      <c r="A110" s="46" t="s">
        <v>123</v>
      </c>
      <c r="B110" s="47"/>
      <c r="C110" s="54">
        <v>40469.1</v>
      </c>
      <c r="D110" s="55">
        <v>69691.00000000001</v>
      </c>
      <c r="E110" s="54">
        <v>86829.59999999998</v>
      </c>
      <c r="F110" s="55">
        <v>19470.1</v>
      </c>
      <c r="G110" s="56">
        <v>3469.7</v>
      </c>
      <c r="H110" s="54">
        <f t="shared" si="3"/>
        <v>179460.4</v>
      </c>
      <c r="I110" s="57"/>
      <c r="J110" s="54">
        <v>4753.200000000001</v>
      </c>
      <c r="K110" s="58"/>
      <c r="L110" s="59">
        <f t="shared" si="4"/>
        <v>224682.7</v>
      </c>
      <c r="M110" s="71">
        <v>3044</v>
      </c>
      <c r="N110" s="72">
        <f t="shared" si="5"/>
        <v>227726.7</v>
      </c>
    </row>
    <row r="111" spans="1:14" ht="12.75" hidden="1">
      <c r="A111" s="46" t="s">
        <v>124</v>
      </c>
      <c r="B111" s="47"/>
      <c r="C111" s="54">
        <v>39528.9</v>
      </c>
      <c r="D111" s="55">
        <v>67315.4</v>
      </c>
      <c r="E111" s="54">
        <v>85376</v>
      </c>
      <c r="F111" s="55">
        <v>20196.6</v>
      </c>
      <c r="G111" s="56">
        <v>3097.5</v>
      </c>
      <c r="H111" s="54">
        <f aca="true" t="shared" si="6" ref="H111:H117">D111+E111+F111+G111</f>
        <v>175985.5</v>
      </c>
      <c r="I111" s="57"/>
      <c r="J111" s="54">
        <v>4833.6</v>
      </c>
      <c r="K111" s="58"/>
      <c r="L111" s="59">
        <f aca="true" t="shared" si="7" ref="L111:L117">C111+H111+J111</f>
        <v>220348</v>
      </c>
      <c r="M111" s="71">
        <v>3068.1</v>
      </c>
      <c r="N111" s="72">
        <f aca="true" t="shared" si="8" ref="N111:N117">L111+M111</f>
        <v>223416.1</v>
      </c>
    </row>
    <row r="112" spans="1:14" ht="12.75" hidden="1">
      <c r="A112" s="46" t="s">
        <v>125</v>
      </c>
      <c r="B112" s="47"/>
      <c r="C112" s="54">
        <v>38523.5</v>
      </c>
      <c r="D112" s="55">
        <v>62496.9</v>
      </c>
      <c r="E112" s="54">
        <v>84970.5</v>
      </c>
      <c r="F112" s="55">
        <v>19323.2</v>
      </c>
      <c r="G112" s="56">
        <v>5409.799999999999</v>
      </c>
      <c r="H112" s="54">
        <f t="shared" si="6"/>
        <v>172200.4</v>
      </c>
      <c r="I112" s="57"/>
      <c r="J112" s="54">
        <v>4846.8</v>
      </c>
      <c r="K112" s="58"/>
      <c r="L112" s="59">
        <f t="shared" si="7"/>
        <v>215570.69999999998</v>
      </c>
      <c r="M112" s="71">
        <v>3943.6</v>
      </c>
      <c r="N112" s="72">
        <f t="shared" si="8"/>
        <v>219514.3</v>
      </c>
    </row>
    <row r="113" spans="1:14" ht="12.75" hidden="1">
      <c r="A113" s="46" t="s">
        <v>126</v>
      </c>
      <c r="B113" s="47"/>
      <c r="C113" s="54">
        <v>38182.2</v>
      </c>
      <c r="D113" s="55">
        <v>64903.40000000001</v>
      </c>
      <c r="E113" s="54">
        <v>86860.50000000001</v>
      </c>
      <c r="F113" s="55">
        <v>20148.399999999998</v>
      </c>
      <c r="G113" s="56">
        <v>7989.6</v>
      </c>
      <c r="H113" s="54">
        <f t="shared" si="6"/>
        <v>179901.90000000002</v>
      </c>
      <c r="I113" s="57"/>
      <c r="J113" s="54">
        <v>4658.1</v>
      </c>
      <c r="K113" s="58"/>
      <c r="L113" s="59">
        <f t="shared" si="7"/>
        <v>222742.20000000004</v>
      </c>
      <c r="M113" s="71">
        <v>3864.5</v>
      </c>
      <c r="N113" s="72">
        <f t="shared" si="8"/>
        <v>226606.70000000004</v>
      </c>
    </row>
    <row r="114" spans="1:14" ht="12.75" hidden="1">
      <c r="A114" s="46" t="s">
        <v>127</v>
      </c>
      <c r="B114" s="47"/>
      <c r="C114" s="54">
        <v>38829</v>
      </c>
      <c r="D114" s="55">
        <v>67508.4</v>
      </c>
      <c r="E114" s="54">
        <v>87914.6</v>
      </c>
      <c r="F114" s="55">
        <v>20458.1</v>
      </c>
      <c r="G114" s="56">
        <v>11035.400000000001</v>
      </c>
      <c r="H114" s="54">
        <f t="shared" si="6"/>
        <v>186916.5</v>
      </c>
      <c r="I114" s="57"/>
      <c r="J114" s="54">
        <v>2965.8</v>
      </c>
      <c r="K114" s="58"/>
      <c r="L114" s="59">
        <f t="shared" si="7"/>
        <v>228711.3</v>
      </c>
      <c r="M114" s="71">
        <v>4516.7</v>
      </c>
      <c r="N114" s="72">
        <f t="shared" si="8"/>
        <v>233228</v>
      </c>
    </row>
    <row r="115" spans="1:14" ht="12.75" hidden="1">
      <c r="A115" s="46" t="s">
        <v>128</v>
      </c>
      <c r="B115" s="47"/>
      <c r="C115" s="54">
        <v>38723.9</v>
      </c>
      <c r="D115" s="55">
        <v>69089.7</v>
      </c>
      <c r="E115" s="54">
        <v>91154.90000000001</v>
      </c>
      <c r="F115" s="55">
        <v>20394.899999999998</v>
      </c>
      <c r="G115" s="56">
        <v>2672.1000000000004</v>
      </c>
      <c r="H115" s="54">
        <f t="shared" si="6"/>
        <v>183311.6</v>
      </c>
      <c r="I115" s="57"/>
      <c r="J115" s="54">
        <v>5060.8</v>
      </c>
      <c r="K115" s="58"/>
      <c r="L115" s="59">
        <f t="shared" si="7"/>
        <v>227096.3</v>
      </c>
      <c r="M115" s="71">
        <v>3289</v>
      </c>
      <c r="N115" s="72">
        <f t="shared" si="8"/>
        <v>230385.3</v>
      </c>
    </row>
    <row r="116" spans="1:14" ht="12.75" hidden="1">
      <c r="A116" s="46" t="s">
        <v>129</v>
      </c>
      <c r="B116" s="47"/>
      <c r="C116" s="54">
        <v>39721.2</v>
      </c>
      <c r="D116" s="55">
        <v>77551.4</v>
      </c>
      <c r="E116" s="54">
        <v>87805.30000000002</v>
      </c>
      <c r="F116" s="55">
        <v>20167.6</v>
      </c>
      <c r="G116" s="56">
        <v>3463.1</v>
      </c>
      <c r="H116" s="54">
        <f t="shared" si="6"/>
        <v>188987.40000000002</v>
      </c>
      <c r="I116" s="57"/>
      <c r="J116" s="54">
        <v>5646.1</v>
      </c>
      <c r="K116" s="58"/>
      <c r="L116" s="59">
        <f t="shared" si="7"/>
        <v>234354.70000000004</v>
      </c>
      <c r="M116" s="71">
        <v>3346.3</v>
      </c>
      <c r="N116" s="72">
        <f t="shared" si="8"/>
        <v>237701.00000000003</v>
      </c>
    </row>
    <row r="117" spans="1:14" ht="12.75" hidden="1">
      <c r="A117" s="46" t="s">
        <v>130</v>
      </c>
      <c r="B117" s="47"/>
      <c r="C117" s="54">
        <v>43568.200000000004</v>
      </c>
      <c r="D117" s="55">
        <v>73372.59999999999</v>
      </c>
      <c r="E117" s="54">
        <v>90386.8</v>
      </c>
      <c r="F117" s="55">
        <v>19743.799999999996</v>
      </c>
      <c r="G117" s="56">
        <v>2986.1000000000004</v>
      </c>
      <c r="H117" s="54">
        <f t="shared" si="6"/>
        <v>186489.3</v>
      </c>
      <c r="I117" s="57"/>
      <c r="J117" s="54">
        <v>5968.9</v>
      </c>
      <c r="K117" s="58"/>
      <c r="L117" s="59">
        <f t="shared" si="7"/>
        <v>236026.4</v>
      </c>
      <c r="M117" s="71">
        <v>3888.3999999999996</v>
      </c>
      <c r="N117" s="72">
        <f t="shared" si="8"/>
        <v>239914.8</v>
      </c>
    </row>
    <row r="118" spans="1:15" ht="12.75">
      <c r="A118" s="53" t="s">
        <v>107</v>
      </c>
      <c r="B118" s="74"/>
      <c r="C118" s="54">
        <v>64576.1</v>
      </c>
      <c r="D118" s="54">
        <v>53256.8</v>
      </c>
      <c r="E118" s="54">
        <v>99827.3</v>
      </c>
      <c r="F118" s="54">
        <v>13169.5</v>
      </c>
      <c r="G118" s="54">
        <v>6920.1</v>
      </c>
      <c r="H118" s="54">
        <f>D118+E118+F118+G118</f>
        <v>173173.7</v>
      </c>
      <c r="I118" s="54"/>
      <c r="J118" s="54">
        <v>172.3</v>
      </c>
      <c r="K118" s="54"/>
      <c r="L118" s="54">
        <f>C118+H118+J118</f>
        <v>237922.1</v>
      </c>
      <c r="M118" s="56">
        <v>12067</v>
      </c>
      <c r="N118" s="76">
        <f>L118+M118</f>
        <v>249989.1</v>
      </c>
      <c r="O118" s="3"/>
    </row>
    <row r="119" spans="1:15" ht="12.75">
      <c r="A119" s="53" t="s">
        <v>108</v>
      </c>
      <c r="B119" s="74"/>
      <c r="C119" s="54">
        <v>71180.9</v>
      </c>
      <c r="D119" s="54">
        <v>47310.9</v>
      </c>
      <c r="E119" s="54">
        <v>94633.8</v>
      </c>
      <c r="F119" s="54">
        <v>6912.2</v>
      </c>
      <c r="G119" s="54">
        <v>13827</v>
      </c>
      <c r="H119" s="54">
        <f>D119+E119+F119+G119</f>
        <v>162683.90000000002</v>
      </c>
      <c r="I119" s="54"/>
      <c r="J119" s="54">
        <v>581.9</v>
      </c>
      <c r="K119" s="54"/>
      <c r="L119" s="54">
        <f>C119+H119+J119</f>
        <v>234446.7</v>
      </c>
      <c r="M119" s="54">
        <v>12389</v>
      </c>
      <c r="N119" s="54">
        <f>L119+M119</f>
        <v>246835.7</v>
      </c>
      <c r="O119" s="4"/>
    </row>
    <row r="120" spans="1:14" ht="12.75">
      <c r="A120" s="53"/>
      <c r="B120" s="47"/>
      <c r="C120" s="54"/>
      <c r="D120" s="55"/>
      <c r="E120" s="54"/>
      <c r="F120" s="55"/>
      <c r="G120" s="56"/>
      <c r="H120" s="54"/>
      <c r="I120" s="57"/>
      <c r="J120" s="54"/>
      <c r="K120" s="58"/>
      <c r="L120" s="59"/>
      <c r="M120" s="71"/>
      <c r="N120" s="72"/>
    </row>
    <row r="121" spans="1:14" ht="12.75" hidden="1">
      <c r="A121" s="46" t="s">
        <v>118</v>
      </c>
      <c r="B121" s="47"/>
      <c r="C121" s="54">
        <v>42769.50000000001</v>
      </c>
      <c r="D121" s="55">
        <v>80408.8</v>
      </c>
      <c r="E121" s="54">
        <v>92763.20000000001</v>
      </c>
      <c r="F121" s="55">
        <v>18467.199999999997</v>
      </c>
      <c r="G121" s="56">
        <v>2551.4</v>
      </c>
      <c r="H121" s="54">
        <f aca="true" t="shared" si="9" ref="H121:H126">D121+E121+F121+G121</f>
        <v>194190.6</v>
      </c>
      <c r="I121" s="57"/>
      <c r="J121" s="54">
        <v>5865.9</v>
      </c>
      <c r="K121" s="58"/>
      <c r="L121" s="59">
        <f aca="true" t="shared" si="10" ref="L121:L126">C121+H121+J121</f>
        <v>242826</v>
      </c>
      <c r="M121" s="71">
        <v>4196.2</v>
      </c>
      <c r="N121" s="72">
        <f aca="true" t="shared" si="11" ref="N121:N126">L121+M121</f>
        <v>247022.2</v>
      </c>
    </row>
    <row r="122" spans="1:14" ht="12.75" hidden="1">
      <c r="A122" s="46" t="s">
        <v>134</v>
      </c>
      <c r="B122" s="47"/>
      <c r="C122" s="54">
        <v>42762.9</v>
      </c>
      <c r="D122" s="55">
        <f>76502.4+2364.4-0.1-187.4</f>
        <v>78679.29999999999</v>
      </c>
      <c r="E122" s="54">
        <v>92093.6</v>
      </c>
      <c r="F122" s="55">
        <v>18352.1</v>
      </c>
      <c r="G122" s="56">
        <v>16938.2</v>
      </c>
      <c r="H122" s="54">
        <f t="shared" si="9"/>
        <v>206063.2</v>
      </c>
      <c r="I122" s="57"/>
      <c r="J122" s="54">
        <v>5890.6</v>
      </c>
      <c r="K122" s="58"/>
      <c r="L122" s="59">
        <f t="shared" si="10"/>
        <v>254716.7</v>
      </c>
      <c r="M122" s="71">
        <v>4470.5</v>
      </c>
      <c r="N122" s="72">
        <f t="shared" si="11"/>
        <v>259187.2</v>
      </c>
    </row>
    <row r="123" spans="1:14" ht="12.75" hidden="1">
      <c r="A123" s="46" t="s">
        <v>110</v>
      </c>
      <c r="B123" s="47"/>
      <c r="C123" s="54">
        <v>44630.1</v>
      </c>
      <c r="D123" s="55">
        <f>74619.5+2474.5-0.1-168.4</f>
        <v>76925.5</v>
      </c>
      <c r="E123" s="54">
        <v>90863.6</v>
      </c>
      <c r="F123" s="55">
        <v>17826.1</v>
      </c>
      <c r="G123" s="56">
        <v>18864.6</v>
      </c>
      <c r="H123" s="54">
        <f t="shared" si="9"/>
        <v>204479.80000000002</v>
      </c>
      <c r="I123" s="57"/>
      <c r="J123" s="54">
        <v>5906.2</v>
      </c>
      <c r="K123" s="58"/>
      <c r="L123" s="59">
        <f t="shared" si="10"/>
        <v>255016.10000000003</v>
      </c>
      <c r="M123" s="71">
        <v>4605</v>
      </c>
      <c r="N123" s="72">
        <f t="shared" si="11"/>
        <v>259621.10000000003</v>
      </c>
    </row>
    <row r="124" spans="1:14" ht="12.75" hidden="1">
      <c r="A124" s="46" t="s">
        <v>136</v>
      </c>
      <c r="B124" s="47"/>
      <c r="C124" s="54">
        <v>43767.3</v>
      </c>
      <c r="D124" s="55">
        <f>71278.8+2680.9-0.2-218.5</f>
        <v>73741</v>
      </c>
      <c r="E124" s="54">
        <v>97815.9</v>
      </c>
      <c r="F124" s="55">
        <v>18246.8</v>
      </c>
      <c r="G124" s="56">
        <v>19489.4</v>
      </c>
      <c r="H124" s="54">
        <f t="shared" si="9"/>
        <v>209293.09999999998</v>
      </c>
      <c r="I124" s="57"/>
      <c r="J124" s="54">
        <v>5899.7</v>
      </c>
      <c r="K124" s="58"/>
      <c r="L124" s="59">
        <f t="shared" si="10"/>
        <v>258960.09999999998</v>
      </c>
      <c r="M124" s="71">
        <v>5996.9</v>
      </c>
      <c r="N124" s="72">
        <f t="shared" si="11"/>
        <v>264957</v>
      </c>
    </row>
    <row r="125" spans="1:14" ht="12.75" hidden="1">
      <c r="A125" s="46" t="s">
        <v>137</v>
      </c>
      <c r="B125" s="47"/>
      <c r="C125" s="54">
        <v>44041.2</v>
      </c>
      <c r="D125" s="55">
        <f>70581.8+3074.9-0.2-231.8</f>
        <v>73424.7</v>
      </c>
      <c r="E125" s="54">
        <v>93176.1</v>
      </c>
      <c r="F125" s="55">
        <v>14385.2</v>
      </c>
      <c r="G125" s="56">
        <v>18474.4</v>
      </c>
      <c r="H125" s="54">
        <f t="shared" si="9"/>
        <v>199460.4</v>
      </c>
      <c r="I125" s="57"/>
      <c r="J125" s="54">
        <v>6041.8</v>
      </c>
      <c r="K125" s="58"/>
      <c r="L125" s="59">
        <f t="shared" si="10"/>
        <v>249543.39999999997</v>
      </c>
      <c r="M125" s="71">
        <v>7425.7</v>
      </c>
      <c r="N125" s="72">
        <f t="shared" si="11"/>
        <v>256969.09999999998</v>
      </c>
    </row>
    <row r="126" spans="1:14" ht="12.75" hidden="1">
      <c r="A126" s="46" t="s">
        <v>138</v>
      </c>
      <c r="B126" s="47"/>
      <c r="C126" s="54">
        <v>44083.5</v>
      </c>
      <c r="D126" s="55">
        <f>62095.3+3211.4-0.4-202.1</f>
        <v>65104.200000000004</v>
      </c>
      <c r="E126" s="54">
        <v>93756.9</v>
      </c>
      <c r="F126" s="55">
        <v>17631.6</v>
      </c>
      <c r="G126" s="56">
        <v>18531.1</v>
      </c>
      <c r="H126" s="54">
        <f t="shared" si="9"/>
        <v>195023.80000000002</v>
      </c>
      <c r="I126" s="57"/>
      <c r="J126" s="54">
        <v>6323.8</v>
      </c>
      <c r="K126" s="58"/>
      <c r="L126" s="59">
        <f t="shared" si="10"/>
        <v>245431.1</v>
      </c>
      <c r="M126" s="71">
        <v>7110.9</v>
      </c>
      <c r="N126" s="72">
        <f t="shared" si="11"/>
        <v>252542</v>
      </c>
    </row>
    <row r="127" spans="1:14" ht="12.75" hidden="1">
      <c r="A127" s="46" t="s">
        <v>141</v>
      </c>
      <c r="B127" s="47"/>
      <c r="C127" s="54">
        <v>44448.8</v>
      </c>
      <c r="D127" s="55">
        <f>63420.8+3616.4-2-189.9</f>
        <v>66845.3</v>
      </c>
      <c r="E127" s="54">
        <v>101291.8</v>
      </c>
      <c r="F127" s="55">
        <v>17435.3</v>
      </c>
      <c r="G127" s="56">
        <v>16386.6</v>
      </c>
      <c r="H127" s="54">
        <f aca="true" t="shared" si="12" ref="H127:H132">D127+E127+F127+G127</f>
        <v>201959</v>
      </c>
      <c r="I127" s="57"/>
      <c r="J127" s="54">
        <v>6431</v>
      </c>
      <c r="K127" s="58"/>
      <c r="L127" s="59">
        <f aca="true" t="shared" si="13" ref="L127:L132">C127+H127+J127</f>
        <v>252838.8</v>
      </c>
      <c r="M127" s="71">
        <v>7660.7</v>
      </c>
      <c r="N127" s="72">
        <f aca="true" t="shared" si="14" ref="N127:N132">L127+M127</f>
        <v>260499.5</v>
      </c>
    </row>
    <row r="128" spans="1:14" ht="12.75" hidden="1">
      <c r="A128" s="46" t="s">
        <v>140</v>
      </c>
      <c r="B128" s="47"/>
      <c r="C128" s="54">
        <v>44539.7</v>
      </c>
      <c r="D128" s="55">
        <f>70087.8+4057.9-0.8-173.2</f>
        <v>73971.7</v>
      </c>
      <c r="E128" s="54">
        <v>104359.3</v>
      </c>
      <c r="F128" s="55">
        <v>17772.5</v>
      </c>
      <c r="G128" s="56">
        <v>5732.1</v>
      </c>
      <c r="H128" s="54">
        <f t="shared" si="12"/>
        <v>201835.6</v>
      </c>
      <c r="I128" s="57"/>
      <c r="J128" s="54">
        <v>6170.5</v>
      </c>
      <c r="K128" s="58"/>
      <c r="L128" s="59">
        <f t="shared" si="13"/>
        <v>252545.8</v>
      </c>
      <c r="M128" s="71">
        <v>7616.6</v>
      </c>
      <c r="N128" s="72">
        <f t="shared" si="14"/>
        <v>260162.4</v>
      </c>
    </row>
    <row r="129" spans="1:14" ht="12.75" hidden="1">
      <c r="A129" s="46" t="s">
        <v>142</v>
      </c>
      <c r="B129" s="47"/>
      <c r="C129" s="54">
        <v>44529.3</v>
      </c>
      <c r="D129" s="55">
        <f>59060.9+4093.6-3-194</f>
        <v>62957.5</v>
      </c>
      <c r="E129" s="54">
        <v>104757.4</v>
      </c>
      <c r="F129" s="55">
        <v>16988.3</v>
      </c>
      <c r="G129" s="56">
        <v>4507.9</v>
      </c>
      <c r="H129" s="54">
        <f t="shared" si="12"/>
        <v>189211.09999999998</v>
      </c>
      <c r="I129" s="57"/>
      <c r="J129" s="54">
        <v>6083.3</v>
      </c>
      <c r="K129" s="58"/>
      <c r="L129" s="59">
        <f t="shared" si="13"/>
        <v>239823.69999999995</v>
      </c>
      <c r="M129" s="71">
        <v>5807.1</v>
      </c>
      <c r="N129" s="72">
        <f t="shared" si="14"/>
        <v>245630.79999999996</v>
      </c>
    </row>
    <row r="130" spans="1:14" ht="12.75" hidden="1">
      <c r="A130" s="46" t="s">
        <v>143</v>
      </c>
      <c r="B130" s="47"/>
      <c r="C130" s="54">
        <v>46033.9</v>
      </c>
      <c r="D130" s="55">
        <f>62782.8+4361.5-0.9-201.1</f>
        <v>66942.3</v>
      </c>
      <c r="E130" s="54">
        <v>97678.5</v>
      </c>
      <c r="F130" s="55">
        <v>17015.4</v>
      </c>
      <c r="G130" s="56">
        <v>4579.8</v>
      </c>
      <c r="H130" s="54">
        <f t="shared" si="12"/>
        <v>186215.99999999997</v>
      </c>
      <c r="I130" s="57"/>
      <c r="J130" s="54">
        <v>6604.6</v>
      </c>
      <c r="K130" s="58"/>
      <c r="L130" s="59">
        <f t="shared" si="13"/>
        <v>238854.49999999997</v>
      </c>
      <c r="M130" s="71">
        <v>5793.1</v>
      </c>
      <c r="N130" s="72">
        <f t="shared" si="14"/>
        <v>244647.59999999998</v>
      </c>
    </row>
    <row r="131" spans="1:14" ht="12.75" hidden="1">
      <c r="A131" s="46" t="s">
        <v>144</v>
      </c>
      <c r="B131" s="47"/>
      <c r="C131" s="54">
        <v>45819.9</v>
      </c>
      <c r="D131" s="55">
        <f>61707+4364.2-1.9-179.2</f>
        <v>65890.1</v>
      </c>
      <c r="E131" s="54">
        <v>95502.5</v>
      </c>
      <c r="F131" s="55">
        <v>18958.6</v>
      </c>
      <c r="G131" s="56">
        <v>4824.6</v>
      </c>
      <c r="H131" s="54">
        <f t="shared" si="12"/>
        <v>185175.80000000002</v>
      </c>
      <c r="I131" s="57"/>
      <c r="J131" s="54">
        <v>6909</v>
      </c>
      <c r="K131" s="58"/>
      <c r="L131" s="59">
        <f t="shared" si="13"/>
        <v>237904.7</v>
      </c>
      <c r="M131" s="71">
        <v>6081.2</v>
      </c>
      <c r="N131" s="72">
        <f t="shared" si="14"/>
        <v>243985.90000000002</v>
      </c>
    </row>
    <row r="132" spans="1:14" ht="12.75">
      <c r="A132" s="46" t="s">
        <v>145</v>
      </c>
      <c r="B132" s="47"/>
      <c r="C132" s="54">
        <v>50762</v>
      </c>
      <c r="D132" s="55">
        <f>59784+1790.7-170.2</f>
        <v>61404.5</v>
      </c>
      <c r="E132" s="54">
        <v>99703.9</v>
      </c>
      <c r="F132" s="55">
        <v>17112.7</v>
      </c>
      <c r="G132" s="56">
        <v>5679.7</v>
      </c>
      <c r="H132" s="54">
        <f t="shared" si="12"/>
        <v>183900.80000000002</v>
      </c>
      <c r="I132" s="57"/>
      <c r="J132" s="54">
        <v>7140.8</v>
      </c>
      <c r="K132" s="58"/>
      <c r="L132" s="59">
        <f t="shared" si="13"/>
        <v>241803.6</v>
      </c>
      <c r="M132" s="71">
        <v>6505.5</v>
      </c>
      <c r="N132" s="72">
        <f t="shared" si="14"/>
        <v>248309.1</v>
      </c>
    </row>
    <row r="133" spans="1:14" ht="12.75">
      <c r="A133" s="53"/>
      <c r="B133" s="47"/>
      <c r="C133" s="54"/>
      <c r="D133" s="55"/>
      <c r="E133" s="54"/>
      <c r="F133" s="55"/>
      <c r="G133" s="56"/>
      <c r="H133" s="54"/>
      <c r="I133" s="57"/>
      <c r="J133" s="54"/>
      <c r="K133" s="58"/>
      <c r="L133" s="59"/>
      <c r="M133" s="71"/>
      <c r="N133" s="72"/>
    </row>
    <row r="134" spans="1:14" ht="12.75">
      <c r="A134" s="46" t="s">
        <v>121</v>
      </c>
      <c r="B134" s="47"/>
      <c r="C134" s="54">
        <v>49575.9</v>
      </c>
      <c r="D134" s="55">
        <f>45978.7+2096.5-170</f>
        <v>47905.2</v>
      </c>
      <c r="E134" s="54">
        <v>105214.6</v>
      </c>
      <c r="F134" s="55">
        <v>17603.4</v>
      </c>
      <c r="G134" s="56">
        <v>15194.2</v>
      </c>
      <c r="H134" s="54">
        <f aca="true" t="shared" si="15" ref="H134:H139">D134+E134+F134+G134</f>
        <v>185917.4</v>
      </c>
      <c r="I134" s="57"/>
      <c r="J134" s="54">
        <v>6948.6</v>
      </c>
      <c r="K134" s="58"/>
      <c r="L134" s="59">
        <f aca="true" t="shared" si="16" ref="L134:L139">C134+H134+J134</f>
        <v>242441.9</v>
      </c>
      <c r="M134" s="71">
        <v>6406.5</v>
      </c>
      <c r="N134" s="72">
        <f aca="true" t="shared" si="17" ref="N134:N139">L134+M134</f>
        <v>248848.4</v>
      </c>
    </row>
    <row r="135" spans="1:14" ht="12.75">
      <c r="A135" s="53" t="s">
        <v>119</v>
      </c>
      <c r="B135" s="47"/>
      <c r="C135" s="54">
        <v>49246.1</v>
      </c>
      <c r="D135" s="55">
        <f>55184.4+2268.1-486.2</f>
        <v>56966.3</v>
      </c>
      <c r="E135" s="54">
        <v>101187.2</v>
      </c>
      <c r="F135" s="55">
        <v>18284.4</v>
      </c>
      <c r="G135" s="56">
        <v>14737</v>
      </c>
      <c r="H135" s="54">
        <f t="shared" si="15"/>
        <v>191174.9</v>
      </c>
      <c r="I135" s="57"/>
      <c r="J135" s="54">
        <v>7182.1</v>
      </c>
      <c r="K135" s="58"/>
      <c r="L135" s="59">
        <f t="shared" si="16"/>
        <v>247603.1</v>
      </c>
      <c r="M135" s="71">
        <v>5962.9</v>
      </c>
      <c r="N135" s="72">
        <f t="shared" si="17"/>
        <v>253566</v>
      </c>
    </row>
    <row r="136" spans="1:14" ht="12.75">
      <c r="A136" s="53" t="s">
        <v>120</v>
      </c>
      <c r="B136" s="47"/>
      <c r="C136" s="54">
        <v>49770.2</v>
      </c>
      <c r="D136" s="55">
        <f>55401.8+2447.3-174.6</f>
        <v>57674.50000000001</v>
      </c>
      <c r="E136" s="54">
        <v>104300.3</v>
      </c>
      <c r="F136" s="55">
        <v>18420.6</v>
      </c>
      <c r="G136" s="56">
        <v>14520.6</v>
      </c>
      <c r="H136" s="54">
        <f t="shared" si="15"/>
        <v>194916.00000000003</v>
      </c>
      <c r="I136" s="57"/>
      <c r="J136" s="54">
        <v>7982.9</v>
      </c>
      <c r="K136" s="58"/>
      <c r="L136" s="59">
        <f t="shared" si="16"/>
        <v>252669.1</v>
      </c>
      <c r="M136" s="71">
        <v>5286</v>
      </c>
      <c r="N136" s="72">
        <f t="shared" si="17"/>
        <v>257955.1</v>
      </c>
    </row>
    <row r="137" spans="1:14" ht="12.75">
      <c r="A137" s="53" t="s">
        <v>112</v>
      </c>
      <c r="B137" s="53" t="s">
        <v>113</v>
      </c>
      <c r="C137" s="54">
        <v>48509</v>
      </c>
      <c r="D137" s="55">
        <f>53921.3+2436.2-142.2</f>
        <v>56215.3</v>
      </c>
      <c r="E137" s="54">
        <v>109307.4</v>
      </c>
      <c r="F137" s="55">
        <v>18898</v>
      </c>
      <c r="G137" s="56">
        <v>13078.5</v>
      </c>
      <c r="H137" s="54">
        <f t="shared" si="15"/>
        <v>197499.2</v>
      </c>
      <c r="I137" s="57"/>
      <c r="J137" s="54">
        <v>7835.7</v>
      </c>
      <c r="K137" s="58"/>
      <c r="L137" s="59">
        <f t="shared" si="16"/>
        <v>253843.90000000002</v>
      </c>
      <c r="M137" s="71">
        <v>6017.9</v>
      </c>
      <c r="N137" s="72">
        <f t="shared" si="17"/>
        <v>259861.80000000002</v>
      </c>
    </row>
    <row r="138" spans="1:14" ht="12.75">
      <c r="A138" s="53" t="s">
        <v>113</v>
      </c>
      <c r="B138" s="47"/>
      <c r="C138" s="54">
        <v>48464.1</v>
      </c>
      <c r="D138" s="55">
        <f>51230.8+2988.7-114.9</f>
        <v>54104.6</v>
      </c>
      <c r="E138" s="54">
        <v>110433.9</v>
      </c>
      <c r="F138" s="55">
        <v>18797.7</v>
      </c>
      <c r="G138" s="56">
        <v>14070.4</v>
      </c>
      <c r="H138" s="54">
        <f t="shared" si="15"/>
        <v>197406.6</v>
      </c>
      <c r="I138" s="57"/>
      <c r="J138" s="54">
        <v>7951</v>
      </c>
      <c r="K138" s="58"/>
      <c r="L138" s="59">
        <f t="shared" si="16"/>
        <v>253821.7</v>
      </c>
      <c r="M138" s="71">
        <v>5463.6</v>
      </c>
      <c r="N138" s="72">
        <f t="shared" si="17"/>
        <v>259285.30000000002</v>
      </c>
    </row>
    <row r="139" spans="1:14" ht="12.75">
      <c r="A139" s="53" t="s">
        <v>106</v>
      </c>
      <c r="B139" s="47"/>
      <c r="C139" s="54">
        <v>48453.6</v>
      </c>
      <c r="D139" s="55">
        <f>54599.6+2990.9-123.9</f>
        <v>57466.6</v>
      </c>
      <c r="E139" s="54">
        <v>109289.3</v>
      </c>
      <c r="F139" s="55">
        <v>18459.9</v>
      </c>
      <c r="G139" s="56">
        <v>14325.8</v>
      </c>
      <c r="H139" s="54">
        <f t="shared" si="15"/>
        <v>199541.59999999998</v>
      </c>
      <c r="I139" s="57"/>
      <c r="J139" s="54">
        <v>8132.4</v>
      </c>
      <c r="K139" s="58"/>
      <c r="L139" s="59">
        <f t="shared" si="16"/>
        <v>256127.59999999998</v>
      </c>
      <c r="M139" s="71">
        <v>5593.6</v>
      </c>
      <c r="N139" s="72">
        <f t="shared" si="17"/>
        <v>261721.19999999998</v>
      </c>
    </row>
    <row r="140" spans="1:14" ht="12.75">
      <c r="A140" s="53" t="s">
        <v>114</v>
      </c>
      <c r="B140" s="47"/>
      <c r="C140" s="54">
        <v>48738.5</v>
      </c>
      <c r="D140" s="55">
        <f>63196.7+4584-120.2</f>
        <v>67660.5</v>
      </c>
      <c r="E140" s="54">
        <v>102413.4</v>
      </c>
      <c r="F140" s="55">
        <v>18055.1</v>
      </c>
      <c r="G140" s="56">
        <v>15041.6</v>
      </c>
      <c r="H140" s="54">
        <f aca="true" t="shared" si="18" ref="H140:H145">D140+E140+F140+G140</f>
        <v>203170.6</v>
      </c>
      <c r="I140" s="57"/>
      <c r="J140" s="54">
        <v>8095.1</v>
      </c>
      <c r="K140" s="58"/>
      <c r="L140" s="59">
        <f aca="true" t="shared" si="19" ref="L140:L145">C140+H140+J140</f>
        <v>260004.2</v>
      </c>
      <c r="M140" s="71">
        <v>5929.7</v>
      </c>
      <c r="N140" s="72">
        <f aca="true" t="shared" si="20" ref="N140:N145">L140+M140</f>
        <v>265933.9</v>
      </c>
    </row>
    <row r="141" spans="1:14" ht="12.75">
      <c r="A141" s="53" t="s">
        <v>115</v>
      </c>
      <c r="B141" s="47"/>
      <c r="C141" s="54">
        <v>48519.8</v>
      </c>
      <c r="D141" s="55">
        <f>62007.1+5062-119.1</f>
        <v>66950</v>
      </c>
      <c r="E141" s="54">
        <v>101098.3</v>
      </c>
      <c r="F141" s="55">
        <v>18383.4</v>
      </c>
      <c r="G141" s="56">
        <v>15153.1</v>
      </c>
      <c r="H141" s="54">
        <f t="shared" si="18"/>
        <v>201584.8</v>
      </c>
      <c r="I141" s="57"/>
      <c r="J141" s="54">
        <v>6986.4</v>
      </c>
      <c r="K141" s="58"/>
      <c r="L141" s="59">
        <f t="shared" si="19"/>
        <v>257090.99999999997</v>
      </c>
      <c r="M141" s="71">
        <v>5438.3</v>
      </c>
      <c r="N141" s="72">
        <f t="shared" si="20"/>
        <v>262529.3</v>
      </c>
    </row>
    <row r="142" spans="1:14" ht="12.75">
      <c r="A142" s="53" t="s">
        <v>107</v>
      </c>
      <c r="B142" s="47"/>
      <c r="C142" s="54">
        <v>48435.2</v>
      </c>
      <c r="D142" s="55">
        <f>65763.6+5513-121.6</f>
        <v>71155</v>
      </c>
      <c r="E142" s="54">
        <v>101179.2</v>
      </c>
      <c r="F142" s="55">
        <v>18335.9</v>
      </c>
      <c r="G142" s="56">
        <v>14187.8</v>
      </c>
      <c r="H142" s="54">
        <f t="shared" si="18"/>
        <v>204857.9</v>
      </c>
      <c r="I142" s="57"/>
      <c r="J142" s="54">
        <v>6811</v>
      </c>
      <c r="K142" s="58"/>
      <c r="L142" s="59">
        <f t="shared" si="19"/>
        <v>260104.09999999998</v>
      </c>
      <c r="M142" s="71">
        <v>5475.7</v>
      </c>
      <c r="N142" s="72">
        <f t="shared" si="20"/>
        <v>265579.8</v>
      </c>
    </row>
    <row r="143" spans="1:14" ht="12.75">
      <c r="A143" s="53" t="s">
        <v>116</v>
      </c>
      <c r="B143" s="47"/>
      <c r="C143" s="54">
        <v>49790.1</v>
      </c>
      <c r="D143" s="55">
        <f>67215.8+5986.1-137.6</f>
        <v>73064.3</v>
      </c>
      <c r="E143" s="54">
        <v>103819.4</v>
      </c>
      <c r="F143" s="55">
        <v>18071</v>
      </c>
      <c r="G143" s="56">
        <v>11825.6</v>
      </c>
      <c r="H143" s="54">
        <f t="shared" si="18"/>
        <v>206780.30000000002</v>
      </c>
      <c r="I143" s="57"/>
      <c r="J143" s="54">
        <v>7557.4</v>
      </c>
      <c r="K143" s="58"/>
      <c r="L143" s="59">
        <f t="shared" si="19"/>
        <v>264127.80000000005</v>
      </c>
      <c r="M143" s="71">
        <v>6024.8</v>
      </c>
      <c r="N143" s="72">
        <f t="shared" si="20"/>
        <v>270152.60000000003</v>
      </c>
    </row>
    <row r="144" spans="1:14" ht="12.75">
      <c r="A144" s="53" t="s">
        <v>117</v>
      </c>
      <c r="B144" s="47"/>
      <c r="C144" s="54">
        <v>55533.9</v>
      </c>
      <c r="D144" s="55">
        <f>47085.5</f>
        <v>47085.5</v>
      </c>
      <c r="E144" s="54">
        <v>97691.3</v>
      </c>
      <c r="F144" s="55">
        <v>14554.6</v>
      </c>
      <c r="G144" s="56">
        <v>6114.1</v>
      </c>
      <c r="H144" s="54">
        <f t="shared" si="18"/>
        <v>165445.5</v>
      </c>
      <c r="I144" s="57"/>
      <c r="J144" s="54">
        <v>6911.4</v>
      </c>
      <c r="K144" s="58"/>
      <c r="L144" s="59">
        <f t="shared" si="19"/>
        <v>227890.8</v>
      </c>
      <c r="M144" s="71">
        <f>17957.6+1008.2</f>
        <v>18965.8</v>
      </c>
      <c r="N144" s="72">
        <f t="shared" si="20"/>
        <v>246856.59999999998</v>
      </c>
    </row>
    <row r="145" spans="1:14" ht="12.75">
      <c r="A145" s="53" t="s">
        <v>108</v>
      </c>
      <c r="B145" s="47"/>
      <c r="C145" s="54">
        <v>59594.2</v>
      </c>
      <c r="D145" s="55">
        <v>50628.1</v>
      </c>
      <c r="E145" s="54">
        <v>90775.3</v>
      </c>
      <c r="F145" s="55">
        <v>9209.9</v>
      </c>
      <c r="G145" s="56">
        <v>15316.5</v>
      </c>
      <c r="H145" s="54">
        <f t="shared" si="18"/>
        <v>165929.8</v>
      </c>
      <c r="I145" s="57"/>
      <c r="J145" s="54">
        <v>7191.4</v>
      </c>
      <c r="K145" s="58"/>
      <c r="L145" s="59">
        <f t="shared" si="19"/>
        <v>232715.4</v>
      </c>
      <c r="M145" s="71">
        <f>15407.2+1009.2</f>
        <v>16416.4</v>
      </c>
      <c r="N145" s="72">
        <f t="shared" si="20"/>
        <v>249131.8</v>
      </c>
    </row>
    <row r="146" spans="1:14" ht="12.75">
      <c r="A146" s="53"/>
      <c r="B146" s="47"/>
      <c r="C146" s="54"/>
      <c r="D146" s="55"/>
      <c r="E146" s="54"/>
      <c r="F146" s="55"/>
      <c r="G146" s="56"/>
      <c r="H146" s="54"/>
      <c r="I146" s="57"/>
      <c r="J146" s="54"/>
      <c r="K146" s="58"/>
      <c r="L146" s="59"/>
      <c r="M146" s="71"/>
      <c r="N146" s="72"/>
    </row>
    <row r="147" spans="1:14" ht="12.75">
      <c r="A147" s="46" t="s">
        <v>132</v>
      </c>
      <c r="B147" s="47"/>
      <c r="C147" s="54">
        <v>58924.1</v>
      </c>
      <c r="D147" s="55">
        <v>54803.3</v>
      </c>
      <c r="E147" s="54">
        <v>97717.8</v>
      </c>
      <c r="F147" s="55">
        <v>9350.2</v>
      </c>
      <c r="G147" s="56">
        <v>10533.6</v>
      </c>
      <c r="H147" s="54">
        <f aca="true" t="shared" si="21" ref="H147:H152">D147+E147+F147+G147</f>
        <v>172404.90000000002</v>
      </c>
      <c r="I147" s="57"/>
      <c r="J147" s="54">
        <v>7182.9</v>
      </c>
      <c r="K147" s="58"/>
      <c r="L147" s="59">
        <f aca="true" t="shared" si="22" ref="L147:L152">C147+H147+J147</f>
        <v>238511.90000000002</v>
      </c>
      <c r="M147" s="71">
        <f>15199</f>
        <v>15199</v>
      </c>
      <c r="N147" s="72">
        <f aca="true" t="shared" si="23" ref="N147:N152">L147+M147</f>
        <v>253710.90000000002</v>
      </c>
    </row>
    <row r="148" spans="1:14" ht="12.75">
      <c r="A148" s="53" t="s">
        <v>119</v>
      </c>
      <c r="B148" s="47"/>
      <c r="C148" s="54">
        <v>58822.7</v>
      </c>
      <c r="D148" s="55">
        <v>57022.2</v>
      </c>
      <c r="E148" s="54">
        <v>86671.5</v>
      </c>
      <c r="F148" s="55">
        <v>18107.9</v>
      </c>
      <c r="G148" s="56">
        <v>849.3</v>
      </c>
      <c r="H148" s="54">
        <f t="shared" si="21"/>
        <v>162650.9</v>
      </c>
      <c r="I148" s="57"/>
      <c r="J148" s="54">
        <v>6889.8</v>
      </c>
      <c r="K148" s="58"/>
      <c r="L148" s="59">
        <f t="shared" si="22"/>
        <v>228363.39999999997</v>
      </c>
      <c r="M148" s="71">
        <v>19582.2</v>
      </c>
      <c r="N148" s="72">
        <f t="shared" si="23"/>
        <v>247945.59999999998</v>
      </c>
    </row>
    <row r="149" spans="1:14" ht="12.75">
      <c r="A149" s="53" t="s">
        <v>120</v>
      </c>
      <c r="B149" s="47"/>
      <c r="C149" s="54">
        <v>61589.5</v>
      </c>
      <c r="D149" s="55">
        <v>63032.9</v>
      </c>
      <c r="E149" s="54">
        <v>93892.2</v>
      </c>
      <c r="F149" s="55">
        <v>19213.3</v>
      </c>
      <c r="G149" s="56">
        <v>851.8</v>
      </c>
      <c r="H149" s="54">
        <f t="shared" si="21"/>
        <v>176990.19999999998</v>
      </c>
      <c r="I149" s="57"/>
      <c r="J149" s="54">
        <v>6652.3</v>
      </c>
      <c r="K149" s="58"/>
      <c r="L149" s="59">
        <f t="shared" si="22"/>
        <v>245231.99999999997</v>
      </c>
      <c r="M149" s="71">
        <v>18036.7</v>
      </c>
      <c r="N149" s="72">
        <f t="shared" si="23"/>
        <v>263268.69999999995</v>
      </c>
    </row>
    <row r="150" spans="1:14" ht="12.75">
      <c r="A150" s="53" t="s">
        <v>112</v>
      </c>
      <c r="B150" s="47"/>
      <c r="C150" s="54">
        <v>59092.8</v>
      </c>
      <c r="D150" s="55">
        <v>53745</v>
      </c>
      <c r="E150" s="54">
        <v>106960.9</v>
      </c>
      <c r="F150" s="55">
        <v>18337.2</v>
      </c>
      <c r="G150" s="56">
        <v>858.6</v>
      </c>
      <c r="H150" s="54">
        <f t="shared" si="21"/>
        <v>179901.7</v>
      </c>
      <c r="I150" s="57"/>
      <c r="J150" s="54">
        <v>7420</v>
      </c>
      <c r="K150" s="58"/>
      <c r="L150" s="59">
        <f t="shared" si="22"/>
        <v>246414.5</v>
      </c>
      <c r="M150" s="71">
        <v>16158.3</v>
      </c>
      <c r="N150" s="72">
        <f t="shared" si="23"/>
        <v>262572.8</v>
      </c>
    </row>
    <row r="151" spans="1:14" ht="12.75">
      <c r="A151" s="53" t="s">
        <v>113</v>
      </c>
      <c r="B151" s="47"/>
      <c r="C151" s="54">
        <v>60431.2</v>
      </c>
      <c r="D151" s="55">
        <v>60964.8</v>
      </c>
      <c r="E151" s="54">
        <v>104696.9</v>
      </c>
      <c r="F151" s="55">
        <v>19465.4</v>
      </c>
      <c r="G151" s="56">
        <v>856.5</v>
      </c>
      <c r="H151" s="54">
        <f t="shared" si="21"/>
        <v>185983.6</v>
      </c>
      <c r="I151" s="57"/>
      <c r="J151" s="54">
        <v>6439.1</v>
      </c>
      <c r="K151" s="58"/>
      <c r="L151" s="59">
        <f t="shared" si="22"/>
        <v>252853.9</v>
      </c>
      <c r="M151" s="71">
        <v>16436.9</v>
      </c>
      <c r="N151" s="72">
        <f t="shared" si="23"/>
        <v>269290.8</v>
      </c>
    </row>
    <row r="152" spans="1:14" ht="12.75">
      <c r="A152" s="53" t="s">
        <v>106</v>
      </c>
      <c r="B152" s="47"/>
      <c r="C152" s="48">
        <v>59037.6</v>
      </c>
      <c r="D152" s="49">
        <v>64542.9</v>
      </c>
      <c r="E152" s="48">
        <v>95361.6</v>
      </c>
      <c r="F152" s="49">
        <v>19439.9</v>
      </c>
      <c r="G152" s="50">
        <v>1049.3</v>
      </c>
      <c r="H152" s="48">
        <f t="shared" si="21"/>
        <v>180393.69999999998</v>
      </c>
      <c r="I152" s="51"/>
      <c r="J152" s="48">
        <v>6617</v>
      </c>
      <c r="K152" s="52"/>
      <c r="L152" s="59">
        <f t="shared" si="22"/>
        <v>246048.3</v>
      </c>
      <c r="M152" s="71">
        <v>15650.9</v>
      </c>
      <c r="N152" s="54">
        <f t="shared" si="23"/>
        <v>261699.19999999998</v>
      </c>
    </row>
    <row r="153" spans="1:14" ht="12.75">
      <c r="A153" s="53" t="s">
        <v>114</v>
      </c>
      <c r="B153" s="74"/>
      <c r="C153" s="54">
        <v>65171.2</v>
      </c>
      <c r="D153" s="54">
        <v>53212.1</v>
      </c>
      <c r="E153" s="54">
        <v>100067.8</v>
      </c>
      <c r="F153" s="54">
        <v>15647.4</v>
      </c>
      <c r="G153" s="54">
        <v>6278.7</v>
      </c>
      <c r="H153" s="54">
        <f aca="true" t="shared" si="24" ref="H153:H158">D153+E153+F153+G153</f>
        <v>175206</v>
      </c>
      <c r="I153" s="54"/>
      <c r="J153" s="54">
        <v>541.1</v>
      </c>
      <c r="K153" s="54"/>
      <c r="L153" s="54">
        <f aca="true" t="shared" si="25" ref="L153:L158">C153+H153+J153</f>
        <v>240918.30000000002</v>
      </c>
      <c r="M153" s="54">
        <v>12589.2</v>
      </c>
      <c r="N153" s="54">
        <f aca="true" t="shared" si="26" ref="N153:N158">L153+M153</f>
        <v>253507.50000000003</v>
      </c>
    </row>
    <row r="154" spans="1:14" ht="12.75">
      <c r="A154" s="53" t="s">
        <v>115</v>
      </c>
      <c r="B154" s="74"/>
      <c r="C154" s="54">
        <v>64802.6</v>
      </c>
      <c r="D154" s="54">
        <v>53715.4</v>
      </c>
      <c r="E154" s="54">
        <v>97948.8</v>
      </c>
      <c r="F154" s="54">
        <v>13342.1</v>
      </c>
      <c r="G154" s="54">
        <v>6813.6</v>
      </c>
      <c r="H154" s="54">
        <f t="shared" si="24"/>
        <v>171819.90000000002</v>
      </c>
      <c r="I154" s="54"/>
      <c r="J154" s="54">
        <v>530.1</v>
      </c>
      <c r="K154" s="54"/>
      <c r="L154" s="54">
        <f t="shared" si="25"/>
        <v>237152.60000000003</v>
      </c>
      <c r="M154" s="54">
        <v>12719</v>
      </c>
      <c r="N154" s="54">
        <f t="shared" si="26"/>
        <v>249871.60000000003</v>
      </c>
    </row>
    <row r="155" spans="1:14" ht="12.75">
      <c r="A155" s="53" t="s">
        <v>107</v>
      </c>
      <c r="B155" s="74"/>
      <c r="C155" s="54">
        <v>64576.1</v>
      </c>
      <c r="D155" s="54">
        <v>53256.8</v>
      </c>
      <c r="E155" s="54">
        <v>99827.3</v>
      </c>
      <c r="F155" s="54">
        <v>13169.5</v>
      </c>
      <c r="G155" s="54">
        <v>6920.1</v>
      </c>
      <c r="H155" s="54">
        <f t="shared" si="24"/>
        <v>173173.7</v>
      </c>
      <c r="I155" s="54"/>
      <c r="J155" s="54">
        <v>172.3</v>
      </c>
      <c r="K155" s="54"/>
      <c r="L155" s="54">
        <f t="shared" si="25"/>
        <v>237922.1</v>
      </c>
      <c r="M155" s="54">
        <v>12067</v>
      </c>
      <c r="N155" s="54">
        <f t="shared" si="26"/>
        <v>249989.1</v>
      </c>
    </row>
    <row r="156" spans="1:14" ht="12.75">
      <c r="A156" s="53" t="s">
        <v>116</v>
      </c>
      <c r="B156" s="74"/>
      <c r="C156" s="54">
        <v>66225.3</v>
      </c>
      <c r="D156" s="54">
        <v>57023.1</v>
      </c>
      <c r="E156" s="54">
        <v>95147.4</v>
      </c>
      <c r="F156" s="54">
        <v>14282.5</v>
      </c>
      <c r="G156" s="54">
        <v>5776.9</v>
      </c>
      <c r="H156" s="54">
        <f t="shared" si="24"/>
        <v>172229.9</v>
      </c>
      <c r="I156" s="54"/>
      <c r="J156" s="54">
        <v>532</v>
      </c>
      <c r="K156" s="54"/>
      <c r="L156" s="54">
        <f t="shared" si="25"/>
        <v>238987.2</v>
      </c>
      <c r="M156" s="54">
        <v>11991.3</v>
      </c>
      <c r="N156" s="54">
        <f t="shared" si="26"/>
        <v>250978.5</v>
      </c>
    </row>
    <row r="157" spans="1:14" ht="12.75">
      <c r="A157" s="53" t="s">
        <v>117</v>
      </c>
      <c r="B157" s="74"/>
      <c r="C157" s="54">
        <v>66459.4</v>
      </c>
      <c r="D157" s="54">
        <v>55609.5</v>
      </c>
      <c r="E157" s="54">
        <v>88844.1</v>
      </c>
      <c r="F157" s="54">
        <v>13190.6</v>
      </c>
      <c r="G157" s="54">
        <v>6351.2</v>
      </c>
      <c r="H157" s="54">
        <f t="shared" si="24"/>
        <v>163995.40000000002</v>
      </c>
      <c r="I157" s="54"/>
      <c r="J157" s="54">
        <v>530.8</v>
      </c>
      <c r="K157" s="54"/>
      <c r="L157" s="54">
        <f t="shared" si="25"/>
        <v>230985.6</v>
      </c>
      <c r="M157" s="54">
        <v>11958.5</v>
      </c>
      <c r="N157" s="54">
        <f t="shared" si="26"/>
        <v>242944.1</v>
      </c>
    </row>
    <row r="158" spans="1:14" ht="12.75">
      <c r="A158" s="53" t="s">
        <v>108</v>
      </c>
      <c r="B158" s="74"/>
      <c r="C158" s="54">
        <v>71180.9</v>
      </c>
      <c r="D158" s="54">
        <v>47310.9</v>
      </c>
      <c r="E158" s="54">
        <v>94633.8</v>
      </c>
      <c r="F158" s="54">
        <v>6912.2</v>
      </c>
      <c r="G158" s="54">
        <v>13827</v>
      </c>
      <c r="H158" s="54">
        <f t="shared" si="24"/>
        <v>162683.90000000002</v>
      </c>
      <c r="I158" s="54"/>
      <c r="J158" s="54">
        <v>581.9</v>
      </c>
      <c r="K158" s="54"/>
      <c r="L158" s="54">
        <f t="shared" si="25"/>
        <v>234446.7</v>
      </c>
      <c r="M158" s="54">
        <v>12389</v>
      </c>
      <c r="N158" s="54">
        <f t="shared" si="26"/>
        <v>246835.7</v>
      </c>
    </row>
    <row r="159" spans="1:14" ht="12.75">
      <c r="A159" s="53"/>
      <c r="B159" s="7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75"/>
    </row>
    <row r="160" spans="1:14" ht="12.75" hidden="1">
      <c r="A160" s="53"/>
      <c r="B160" s="7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73"/>
    </row>
    <row r="161" spans="1:14" ht="17.25" customHeight="1">
      <c r="A161" s="95" t="s">
        <v>22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7"/>
    </row>
    <row r="162" spans="1:237" ht="17.25" customHeight="1">
      <c r="A162" s="98" t="s">
        <v>101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100"/>
      <c r="IC162" s="5"/>
    </row>
    <row r="164" spans="1:237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1"/>
      <c r="IC164" s="5"/>
    </row>
  </sheetData>
  <sheetProtection/>
  <mergeCells count="4">
    <mergeCell ref="A3:K3"/>
    <mergeCell ref="A161:N161"/>
    <mergeCell ref="A162:N162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2016-12-06T06:45:34Z</cp:lastPrinted>
  <dcterms:created xsi:type="dcterms:W3CDTF">2000-10-18T13:30:34Z</dcterms:created>
  <dcterms:modified xsi:type="dcterms:W3CDTF">2017-03-01T13:02:24Z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