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535" tabRatio="601" activeTab="0"/>
  </bookViews>
  <sheets>
    <sheet name="A" sheetId="1" r:id="rId1"/>
    <sheet name="Feuil1" sheetId="2" r:id="rId2"/>
  </sheets>
  <externalReferences>
    <externalReference r:id="rId5"/>
    <externalReference r:id="rId6"/>
  </externalReferences>
  <definedNames>
    <definedName name="_xlnm.Print_Area" localSheetId="0">'A'!$A$2:$DP$58</definedName>
    <definedName name="Zone_impres_MI">'A'!$A$1:$A$58</definedName>
  </definedNames>
  <calcPr fullCalcOnLoad="1"/>
</workbook>
</file>

<file path=xl/sharedStrings.xml><?xml version="1.0" encoding="utf-8"?>
<sst xmlns="http://schemas.openxmlformats.org/spreadsheetml/2006/main" count="480" uniqueCount="183">
  <si>
    <t xml:space="preserve"> </t>
  </si>
  <si>
    <t xml:space="preserve">                                                                                            </t>
  </si>
  <si>
    <t xml:space="preserve">      1. Transport</t>
  </si>
  <si>
    <t xml:space="preserve">      1. Education</t>
  </si>
  <si>
    <t>-</t>
  </si>
  <si>
    <t xml:space="preserve">    TOTAL</t>
  </si>
  <si>
    <t>TOTAL</t>
  </si>
  <si>
    <t xml:space="preserve">      2. Infrastructures </t>
  </si>
  <si>
    <t>Avril 2007</t>
  </si>
  <si>
    <t>Mars 2007</t>
  </si>
  <si>
    <t>Octobre 2007</t>
  </si>
  <si>
    <t xml:space="preserve">            III.8</t>
  </si>
  <si>
    <t>Novembre 2007</t>
  </si>
  <si>
    <t>Février 2008</t>
  </si>
  <si>
    <t>Mars 2008</t>
  </si>
  <si>
    <t>Août 2008</t>
  </si>
  <si>
    <t xml:space="preserve">         III.7</t>
  </si>
  <si>
    <t>Septembre 2008</t>
  </si>
  <si>
    <t>Octobre 2008</t>
  </si>
  <si>
    <t>Novembre 2008</t>
  </si>
  <si>
    <t xml:space="preserve"> 2008</t>
  </si>
  <si>
    <t xml:space="preserve">                    III.7</t>
  </si>
  <si>
    <t xml:space="preserve">                 III.8</t>
  </si>
  <si>
    <t>Février o9</t>
  </si>
  <si>
    <t xml:space="preserve">                    III.8</t>
  </si>
  <si>
    <t>Mai o9</t>
  </si>
  <si>
    <t>Juillet 09</t>
  </si>
  <si>
    <t>Août 09</t>
  </si>
  <si>
    <t>Octobre 09</t>
  </si>
  <si>
    <t xml:space="preserve">                        III.7</t>
  </si>
  <si>
    <t>2009</t>
  </si>
  <si>
    <t>Janvier 10</t>
  </si>
  <si>
    <t>Février 2010</t>
  </si>
  <si>
    <t>Mars 2010</t>
  </si>
  <si>
    <t>Avril 2010</t>
  </si>
  <si>
    <t>Mai 2010</t>
  </si>
  <si>
    <t>III.8</t>
  </si>
  <si>
    <t xml:space="preserve">                 III.7</t>
  </si>
  <si>
    <t>Juin 2010</t>
  </si>
  <si>
    <t>Octobre 2010</t>
  </si>
  <si>
    <t>Novembre 2010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</si>
  <si>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</si>
  <si>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</si>
  <si>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</si>
  <si>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</si>
  <si>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</si>
  <si>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</si>
  <si>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</si>
  <si>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</si>
  <si>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</si>
  <si>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</si>
  <si>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</si>
  <si>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</si>
  <si>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</si>
  <si>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</si>
  <si>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</si>
  <si>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</si>
  <si>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</si>
  <si>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Mars 2012</t>
  </si>
  <si>
    <t>Juillet 2012</t>
  </si>
  <si>
    <t>Août 2012</t>
  </si>
  <si>
    <t xml:space="preserve">                                </t>
  </si>
  <si>
    <t>Novembre 2012</t>
  </si>
  <si>
    <t xml:space="preserve">  I. DIRECT DEBT</t>
  </si>
  <si>
    <t xml:space="preserve">         a) Road</t>
  </si>
  <si>
    <t xml:space="preserve">      1. Faming and ranching</t>
  </si>
  <si>
    <t xml:space="preserve">      2. Forestly</t>
  </si>
  <si>
    <t xml:space="preserve">      3. Industry</t>
  </si>
  <si>
    <t xml:space="preserve">     C. Social sector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</si>
  <si>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</si>
  <si>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</si>
  <si>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</si>
  <si>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</si>
  <si>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</si>
  <si>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</si>
  <si>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 2. Fishing</t>
  </si>
  <si>
    <t xml:space="preserve">      4. Energy</t>
  </si>
  <si>
    <t xml:space="preserve">         b) Airport and port</t>
  </si>
  <si>
    <t xml:space="preserve">      3.Miscellaneous</t>
  </si>
  <si>
    <t xml:space="preserve"> 2012</t>
  </si>
  <si>
    <t>January 2012</t>
  </si>
  <si>
    <t xml:space="preserve">      </t>
  </si>
  <si>
    <t xml:space="preserve">                                                             EVOLUTION  OF THE EXTERNAL PUBLIC DEBT BY ECONOMIC SECTOR IN % </t>
  </si>
  <si>
    <t xml:space="preserve">     A. Public equipments</t>
  </si>
  <si>
    <t xml:space="preserve">      2. Telecommunications</t>
  </si>
  <si>
    <t xml:space="preserve">     B. Productive sector </t>
  </si>
  <si>
    <t xml:space="preserve">      D. Various</t>
  </si>
  <si>
    <t>January 2011</t>
  </si>
  <si>
    <t>January 2013</t>
  </si>
  <si>
    <t>February 2012</t>
  </si>
  <si>
    <t>March 2012</t>
  </si>
  <si>
    <t>April 2012</t>
  </si>
  <si>
    <t>May 2012</t>
  </si>
  <si>
    <t>May 2013</t>
  </si>
  <si>
    <t>June 2013</t>
  </si>
  <si>
    <t>June 2012</t>
  </si>
  <si>
    <t>July 2013</t>
  </si>
  <si>
    <t>July 2012</t>
  </si>
  <si>
    <t>September 2013</t>
  </si>
  <si>
    <t>September 2012</t>
  </si>
  <si>
    <t>October 2012</t>
  </si>
  <si>
    <t>October 2013</t>
  </si>
  <si>
    <t>November 2012</t>
  </si>
  <si>
    <t>November 2013</t>
  </si>
  <si>
    <t>2012</t>
  </si>
  <si>
    <t>January 2014</t>
  </si>
  <si>
    <t xml:space="preserve">  2012</t>
  </si>
  <si>
    <t xml:space="preserve"> 2013</t>
  </si>
  <si>
    <t xml:space="preserve">               III.7</t>
  </si>
  <si>
    <t xml:space="preserve">              III.8</t>
  </si>
  <si>
    <t>February  2013</t>
  </si>
  <si>
    <t>February  2014</t>
  </si>
  <si>
    <t>III.7</t>
  </si>
  <si>
    <t xml:space="preserve"> July 2014</t>
  </si>
  <si>
    <t xml:space="preserve">  III.8</t>
  </si>
  <si>
    <t xml:space="preserve"> Juillet 2014</t>
  </si>
  <si>
    <t xml:space="preserve"> august 2014</t>
  </si>
  <si>
    <t>august  2013</t>
  </si>
  <si>
    <t>august 2014</t>
  </si>
  <si>
    <t>august 2013</t>
  </si>
  <si>
    <t xml:space="preserve">          III.7</t>
  </si>
  <si>
    <t>September 2014</t>
  </si>
  <si>
    <t>October 2014</t>
  </si>
  <si>
    <t>November 2014</t>
  </si>
  <si>
    <t>December 2013</t>
  </si>
  <si>
    <t>December 2014</t>
  </si>
  <si>
    <t xml:space="preserve">             </t>
  </si>
  <si>
    <t xml:space="preserve"> 2014</t>
  </si>
  <si>
    <t>January 2015</t>
  </si>
  <si>
    <t>February 2014</t>
  </si>
  <si>
    <t>February 2015</t>
  </si>
  <si>
    <t>March 2014</t>
  </si>
  <si>
    <t>March 2015</t>
  </si>
  <si>
    <t>April 2014</t>
  </si>
  <si>
    <t>April 2015</t>
  </si>
  <si>
    <t>May 2014</t>
  </si>
  <si>
    <t>May 2015</t>
  </si>
  <si>
    <t xml:space="preserve"> April 2014</t>
  </si>
  <si>
    <t xml:space="preserve"> May 2014</t>
  </si>
  <si>
    <t>June 2014</t>
  </si>
  <si>
    <t>June 2015</t>
  </si>
  <si>
    <t>July 2014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</si>
  <si>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</si>
  <si>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</si>
  <si>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</si>
  <si>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</si>
  <si>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</si>
  <si>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</si>
  <si>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</si>
  <si>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 xml:space="preserve"> 2015</t>
  </si>
  <si>
    <t>2015</t>
  </si>
  <si>
    <t>February 2016</t>
  </si>
  <si>
    <t>March 2016</t>
  </si>
  <si>
    <t>April 2016</t>
  </si>
  <si>
    <r>
      <t xml:space="preserve">     </t>
    </r>
    <r>
      <rPr>
        <b/>
        <sz val="12"/>
        <rFont val="Calibri"/>
        <family val="2"/>
      </rPr>
      <t>A. Public equipements</t>
    </r>
  </si>
  <si>
    <r>
      <t xml:space="preserve">     </t>
    </r>
    <r>
      <rPr>
        <b/>
        <sz val="12"/>
        <rFont val="Calibri"/>
        <family val="2"/>
      </rPr>
      <t>B. Productive sector</t>
    </r>
  </si>
  <si>
    <r>
      <t xml:space="preserve">     </t>
    </r>
    <r>
      <rPr>
        <b/>
        <sz val="12"/>
        <rFont val="Calibri"/>
        <family val="2"/>
      </rPr>
      <t>C. Social sector</t>
    </r>
  </si>
  <si>
    <r>
      <t xml:space="preserve">      </t>
    </r>
    <r>
      <rPr>
        <b/>
        <sz val="12"/>
        <rFont val="Calibri"/>
        <family val="2"/>
      </rPr>
      <t>D. Miscellaneous</t>
    </r>
  </si>
  <si>
    <r>
      <t xml:space="preserve">     </t>
    </r>
    <r>
      <rPr>
        <b/>
        <sz val="12"/>
        <rFont val="Calibri"/>
        <family val="2"/>
      </rPr>
      <t xml:space="preserve"> Productive sector</t>
    </r>
  </si>
  <si>
    <t xml:space="preserve">Sources: BRB and Ministry of Finance,Budget and Privatization  </t>
  </si>
  <si>
    <t xml:space="preserve">     2. Mining and energy</t>
  </si>
  <si>
    <t xml:space="preserve">      1. Health</t>
  </si>
  <si>
    <t xml:space="preserve">      1. Studies of the projets</t>
  </si>
  <si>
    <t xml:space="preserve">      2. Others</t>
  </si>
  <si>
    <t xml:space="preserve">      2. Agribusiness</t>
  </si>
  <si>
    <t xml:space="preserve">      2. Industry</t>
  </si>
  <si>
    <t xml:space="preserve">      3. Mining and energy</t>
  </si>
  <si>
    <t xml:space="preserve">          Health</t>
  </si>
  <si>
    <t>May 2016</t>
  </si>
  <si>
    <t>June 2016</t>
  </si>
  <si>
    <t xml:space="preserve">      3. Urban infratructures</t>
  </si>
  <si>
    <t xml:space="preserve">      4.Miscellaneous</t>
  </si>
  <si>
    <t xml:space="preserve">      1. Farming and ranching</t>
  </si>
  <si>
    <t>July 2016</t>
  </si>
  <si>
    <t xml:space="preserve">                                                                                EVOLUTION OF EXTERNAL PUBLIC DEBT BY ECONOMIC SECTOR (in millions of BIF) </t>
  </si>
  <si>
    <t xml:space="preserve">                III.7</t>
  </si>
  <si>
    <t>August 2016</t>
  </si>
  <si>
    <t xml:space="preserve">           III.8</t>
  </si>
  <si>
    <t xml:space="preserve">                                           III.7</t>
  </si>
  <si>
    <t>September 2016</t>
  </si>
  <si>
    <t>October 2016</t>
  </si>
  <si>
    <t>November 2016</t>
  </si>
  <si>
    <t>December 2016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</si>
</sst>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IF&quot;;\-#,##0\ &quot;BIF&quot;"/>
    <numFmt numFmtId="165" formatCode="#,##0\ &quot;BIF&quot;;[Red]\-#,##0\ &quot;BIF&quot;"/>
    <numFmt numFmtId="166" formatCode="#,##0.00\ &quot;BIF&quot;;\-#,##0.00\ &quot;BIF&quot;"/>
    <numFmt numFmtId="167" formatCode="#,##0.00\ &quot;BIF&quot;;[Red]\-#,##0.00\ &quot;BIF&quot;"/>
    <numFmt numFmtId="168" formatCode="_-* #,##0\ &quot;BIF&quot;_-;\-* #,##0\ &quot;BIF&quot;_-;_-* &quot;-&quot;\ &quot;BIF&quot;_-;_-@_-"/>
    <numFmt numFmtId="169" formatCode="_-* #,##0\ _B_I_F_-;\-* #,##0\ _B_I_F_-;_-* &quot;-&quot;\ _B_I_F_-;_-@_-"/>
    <numFmt numFmtId="170" formatCode="_-* #,##0.00\ &quot;BIF&quot;_-;\-* #,##0.00\ &quot;BIF&quot;_-;_-* &quot;-&quot;??\ &quot;BIF&quot;_-;_-@_-"/>
    <numFmt numFmtId="171" formatCode="_-* #,##0.00\ _B_I_F_-;\-* #,##0.00\ _B_I_F_-;_-* &quot;-&quot;??\ _B_I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0.0_)"/>
    <numFmt numFmtId="199" formatCode="0.0"/>
    <numFmt numFmtId="200" formatCode="#,##0.0"/>
    <numFmt numFmtId="201" formatCode="_ * #,##0.0_ ;_ * \-#,##0.0_ ;_ * &quot;-&quot;??_ ;_ @_ 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2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8">
    <xf numFmtId="197" fontId="0" fillId="0" borderId="0" xfId="0" applyAlignment="1">
      <alignment/>
    </xf>
    <xf numFmtId="197" fontId="25" fillId="0" borderId="0" xfId="0" applyFont="1" applyAlignment="1">
      <alignment/>
    </xf>
    <xf numFmtId="197" fontId="25" fillId="0" borderId="0" xfId="0" applyFont="1" applyBorder="1" applyAlignment="1">
      <alignment/>
    </xf>
    <xf numFmtId="197" fontId="25" fillId="0" borderId="10" xfId="0" applyFont="1" applyBorder="1" applyAlignment="1">
      <alignment/>
    </xf>
    <xf numFmtId="197" fontId="25" fillId="0" borderId="11" xfId="0" applyFont="1" applyBorder="1" applyAlignment="1">
      <alignment/>
    </xf>
    <xf numFmtId="197" fontId="25" fillId="0" borderId="12" xfId="0" applyFont="1" applyBorder="1" applyAlignment="1">
      <alignment/>
    </xf>
    <xf numFmtId="197" fontId="25" fillId="0" borderId="13" xfId="0" applyFont="1" applyBorder="1" applyAlignment="1">
      <alignment/>
    </xf>
    <xf numFmtId="197" fontId="25" fillId="0" borderId="14" xfId="0" applyFont="1" applyBorder="1" applyAlignment="1">
      <alignment/>
    </xf>
    <xf numFmtId="197" fontId="25" fillId="0" borderId="15" xfId="0" applyFont="1" applyBorder="1" applyAlignment="1">
      <alignment/>
    </xf>
    <xf numFmtId="197" fontId="25" fillId="0" borderId="16" xfId="0" applyFont="1" applyBorder="1" applyAlignment="1">
      <alignment/>
    </xf>
    <xf numFmtId="197" fontId="25" fillId="0" borderId="17" xfId="0" applyFont="1" applyBorder="1" applyAlignment="1">
      <alignment/>
    </xf>
    <xf numFmtId="197" fontId="25" fillId="0" borderId="17" xfId="0" applyFont="1" applyBorder="1" applyAlignment="1">
      <alignment horizontal="left"/>
    </xf>
    <xf numFmtId="197" fontId="25" fillId="0" borderId="15" xfId="0" applyFont="1" applyBorder="1" applyAlignment="1">
      <alignment horizontal="left"/>
    </xf>
    <xf numFmtId="197" fontId="25" fillId="0" borderId="0" xfId="0" applyFont="1" applyBorder="1" applyAlignment="1">
      <alignment horizontal="left"/>
    </xf>
    <xf numFmtId="197" fontId="25" fillId="0" borderId="16" xfId="0" applyFont="1" applyBorder="1" applyAlignment="1">
      <alignment horizontal="left"/>
    </xf>
    <xf numFmtId="197" fontId="25" fillId="0" borderId="18" xfId="0" applyFont="1" applyBorder="1" applyAlignment="1">
      <alignment/>
    </xf>
    <xf numFmtId="197" fontId="25" fillId="0" borderId="19" xfId="0" applyFont="1" applyBorder="1" applyAlignment="1">
      <alignment/>
    </xf>
    <xf numFmtId="197" fontId="25" fillId="0" borderId="20" xfId="0" applyFont="1" applyBorder="1" applyAlignment="1">
      <alignment/>
    </xf>
    <xf numFmtId="1" fontId="25" fillId="0" borderId="11" xfId="0" applyNumberFormat="1" applyFont="1" applyFill="1" applyBorder="1" applyAlignment="1">
      <alignment horizontal="right"/>
    </xf>
    <xf numFmtId="1" fontId="25" fillId="0" borderId="14" xfId="0" applyNumberFormat="1" applyFont="1" applyFill="1" applyBorder="1" applyAlignment="1" quotePrefix="1">
      <alignment horizontal="right"/>
    </xf>
    <xf numFmtId="1" fontId="25" fillId="0" borderId="11" xfId="0" applyNumberFormat="1" applyFont="1" applyFill="1" applyBorder="1" applyAlignment="1" quotePrefix="1">
      <alignment horizontal="right"/>
    </xf>
    <xf numFmtId="37" fontId="25" fillId="0" borderId="16" xfId="0" applyNumberFormat="1" applyFont="1" applyFill="1" applyBorder="1" applyAlignment="1" quotePrefix="1">
      <alignment horizontal="right"/>
    </xf>
    <xf numFmtId="37" fontId="25" fillId="0" borderId="14" xfId="0" applyNumberFormat="1" applyFont="1" applyFill="1" applyBorder="1" applyAlignment="1" quotePrefix="1">
      <alignment horizontal="right"/>
    </xf>
    <xf numFmtId="37" fontId="25" fillId="0" borderId="13" xfId="0" applyNumberFormat="1" applyFont="1" applyFill="1" applyBorder="1" applyAlignment="1" quotePrefix="1">
      <alignment horizontal="right"/>
    </xf>
    <xf numFmtId="37" fontId="25" fillId="0" borderId="14" xfId="0" applyNumberFormat="1" applyFont="1" applyFill="1" applyBorder="1" applyAlignment="1" quotePrefix="1">
      <alignment horizontal="center"/>
    </xf>
    <xf numFmtId="37" fontId="25" fillId="0" borderId="11" xfId="0" applyNumberFormat="1" applyFont="1" applyFill="1" applyBorder="1" applyAlignment="1" quotePrefix="1">
      <alignment horizontal="center"/>
    </xf>
    <xf numFmtId="197" fontId="25" fillId="0" borderId="16" xfId="0" applyFont="1" applyBorder="1" applyAlignment="1">
      <alignment horizontal="right"/>
    </xf>
    <xf numFmtId="197" fontId="25" fillId="0" borderId="17" xfId="0" applyFont="1" applyFill="1" applyBorder="1" applyAlignment="1">
      <alignment horizontal="right"/>
    </xf>
    <xf numFmtId="197" fontId="25" fillId="0" borderId="16" xfId="0" applyFont="1" applyFill="1" applyBorder="1" applyAlignment="1">
      <alignment horizontal="right"/>
    </xf>
    <xf numFmtId="197" fontId="25" fillId="0" borderId="21" xfId="0" applyFont="1" applyBorder="1" applyAlignment="1">
      <alignment/>
    </xf>
    <xf numFmtId="197" fontId="25" fillId="0" borderId="20" xfId="0" applyFont="1" applyFill="1" applyBorder="1" applyAlignment="1">
      <alignment horizontal="right"/>
    </xf>
    <xf numFmtId="197" fontId="25" fillId="0" borderId="19" xfId="0" applyFont="1" applyFill="1" applyBorder="1" applyAlignment="1">
      <alignment horizontal="right"/>
    </xf>
    <xf numFmtId="197" fontId="25" fillId="0" borderId="22" xfId="0" applyFont="1" applyBorder="1" applyAlignment="1">
      <alignment/>
    </xf>
    <xf numFmtId="197" fontId="25" fillId="0" borderId="16" xfId="0" applyNumberFormat="1" applyFont="1" applyBorder="1" applyAlignment="1" applyProtection="1">
      <alignment/>
      <protection/>
    </xf>
    <xf numFmtId="197" fontId="25" fillId="0" borderId="17" xfId="0" applyNumberFormat="1" applyFont="1" applyBorder="1" applyAlignment="1" applyProtection="1">
      <alignment/>
      <protection/>
    </xf>
    <xf numFmtId="197" fontId="25" fillId="0" borderId="15" xfId="0" applyNumberFormat="1" applyFont="1" applyBorder="1" applyAlignment="1" applyProtection="1">
      <alignment/>
      <protection/>
    </xf>
    <xf numFmtId="197" fontId="25" fillId="0" borderId="0" xfId="0" applyNumberFormat="1" applyFont="1" applyBorder="1" applyAlignment="1" applyProtection="1">
      <alignment/>
      <protection/>
    </xf>
    <xf numFmtId="197" fontId="25" fillId="0" borderId="17" xfId="0" applyFont="1" applyFill="1" applyBorder="1" applyAlignment="1">
      <alignment/>
    </xf>
    <xf numFmtId="197" fontId="25" fillId="0" borderId="16" xfId="0" applyFont="1" applyFill="1" applyBorder="1" applyAlignment="1">
      <alignment/>
    </xf>
    <xf numFmtId="197" fontId="25" fillId="0" borderId="17" xfId="0" applyFont="1" applyBorder="1" applyAlignment="1">
      <alignment horizontal="right"/>
    </xf>
    <xf numFmtId="187" fontId="25" fillId="0" borderId="16" xfId="45" applyFont="1" applyBorder="1" applyAlignment="1">
      <alignment/>
    </xf>
    <xf numFmtId="197" fontId="25" fillId="0" borderId="15" xfId="0" applyFont="1" applyBorder="1" applyAlignment="1">
      <alignment horizontal="right"/>
    </xf>
    <xf numFmtId="197" fontId="25" fillId="0" borderId="14" xfId="0" applyNumberFormat="1" applyFont="1" applyBorder="1" applyAlignment="1" applyProtection="1">
      <alignment/>
      <protection/>
    </xf>
    <xf numFmtId="197" fontId="25" fillId="0" borderId="11" xfId="0" applyNumberFormat="1" applyFont="1" applyBorder="1" applyAlignment="1" applyProtection="1">
      <alignment/>
      <protection/>
    </xf>
    <xf numFmtId="37" fontId="25" fillId="0" borderId="14" xfId="0" applyNumberFormat="1" applyFont="1" applyBorder="1" applyAlignment="1">
      <alignment/>
    </xf>
    <xf numFmtId="37" fontId="25" fillId="0" borderId="11" xfId="0" applyNumberFormat="1" applyFont="1" applyFill="1" applyBorder="1" applyAlignment="1" quotePrefix="1">
      <alignment horizontal="right"/>
    </xf>
    <xf numFmtId="197" fontId="7" fillId="0" borderId="16" xfId="0" applyNumberFormat="1" applyFont="1" applyBorder="1" applyAlignment="1" applyProtection="1">
      <alignment/>
      <protection/>
    </xf>
    <xf numFmtId="197" fontId="7" fillId="0" borderId="17" xfId="0" applyNumberFormat="1" applyFont="1" applyBorder="1" applyAlignment="1" applyProtection="1">
      <alignment/>
      <protection/>
    </xf>
    <xf numFmtId="197" fontId="7" fillId="0" borderId="16" xfId="0" applyFont="1" applyBorder="1" applyAlignment="1">
      <alignment/>
    </xf>
    <xf numFmtId="197" fontId="25" fillId="0" borderId="19" xfId="0" applyNumberFormat="1" applyFont="1" applyBorder="1" applyAlignment="1" applyProtection="1">
      <alignment/>
      <protection/>
    </xf>
    <xf numFmtId="197" fontId="25" fillId="0" borderId="20" xfId="0" applyNumberFormat="1" applyFont="1" applyBorder="1" applyAlignment="1" applyProtection="1">
      <alignment/>
      <protection/>
    </xf>
    <xf numFmtId="197" fontId="7" fillId="0" borderId="11" xfId="0" applyNumberFormat="1" applyFont="1" applyBorder="1" applyAlignment="1" applyProtection="1">
      <alignment/>
      <protection/>
    </xf>
    <xf numFmtId="197" fontId="7" fillId="0" borderId="14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>
      <alignment horizontal="right"/>
    </xf>
    <xf numFmtId="201" fontId="6" fillId="0" borderId="0" xfId="45" applyNumberFormat="1" applyFont="1" applyBorder="1" applyAlignment="1">
      <alignment horizontal="right"/>
    </xf>
    <xf numFmtId="201" fontId="6" fillId="0" borderId="17" xfId="45" applyNumberFormat="1" applyFont="1" applyBorder="1" applyAlignment="1">
      <alignment horizontal="right"/>
    </xf>
    <xf numFmtId="201" fontId="6" fillId="0" borderId="16" xfId="45" applyNumberFormat="1" applyFont="1" applyBorder="1" applyAlignment="1">
      <alignment horizontal="right"/>
    </xf>
    <xf numFmtId="201" fontId="6" fillId="0" borderId="15" xfId="45" applyNumberFormat="1" applyFont="1" applyBorder="1" applyAlignment="1">
      <alignment horizontal="right"/>
    </xf>
    <xf numFmtId="200" fontId="5" fillId="0" borderId="16" xfId="47" applyNumberFormat="1" applyFont="1" applyBorder="1" applyAlignment="1">
      <alignment horizontal="right"/>
    </xf>
    <xf numFmtId="37" fontId="25" fillId="0" borderId="14" xfId="0" applyNumberFormat="1" applyFont="1" applyFill="1" applyBorder="1" applyAlignment="1">
      <alignment horizontal="right"/>
    </xf>
    <xf numFmtId="197" fontId="25" fillId="0" borderId="13" xfId="0" applyNumberFormat="1" applyFont="1" applyBorder="1" applyAlignment="1" applyProtection="1">
      <alignment/>
      <protection/>
    </xf>
    <xf numFmtId="37" fontId="25" fillId="0" borderId="11" xfId="0" applyNumberFormat="1" applyFont="1" applyFill="1" applyBorder="1" applyAlignment="1">
      <alignment/>
    </xf>
    <xf numFmtId="37" fontId="25" fillId="0" borderId="11" xfId="0" applyNumberFormat="1" applyFont="1" applyFill="1" applyBorder="1" applyAlignment="1">
      <alignment horizontal="right"/>
    </xf>
    <xf numFmtId="197" fontId="25" fillId="0" borderId="23" xfId="0" applyFont="1" applyBorder="1" applyAlignment="1">
      <alignment/>
    </xf>
    <xf numFmtId="197" fontId="25" fillId="0" borderId="24" xfId="0" applyNumberFormat="1" applyFont="1" applyBorder="1" applyAlignment="1" applyProtection="1">
      <alignment/>
      <protection/>
    </xf>
    <xf numFmtId="197" fontId="25" fillId="0" borderId="24" xfId="0" applyFont="1" applyBorder="1" applyAlignment="1">
      <alignment/>
    </xf>
    <xf numFmtId="201" fontId="6" fillId="0" borderId="23" xfId="45" applyNumberFormat="1" applyFont="1" applyBorder="1" applyAlignment="1">
      <alignment horizontal="right"/>
    </xf>
    <xf numFmtId="201" fontId="6" fillId="0" borderId="24" xfId="45" applyNumberFormat="1" applyFont="1" applyBorder="1" applyAlignment="1">
      <alignment horizontal="right"/>
    </xf>
    <xf numFmtId="197" fontId="25" fillId="0" borderId="25" xfId="0" applyFont="1" applyBorder="1" applyAlignment="1">
      <alignment/>
    </xf>
    <xf numFmtId="37" fontId="25" fillId="0" borderId="26" xfId="0" applyNumberFormat="1" applyFont="1" applyFill="1" applyBorder="1" applyAlignment="1" quotePrefix="1">
      <alignment horizontal="right"/>
    </xf>
    <xf numFmtId="197" fontId="7" fillId="0" borderId="17" xfId="0" applyFont="1" applyBorder="1" applyAlignment="1">
      <alignment/>
    </xf>
    <xf numFmtId="197" fontId="7" fillId="0" borderId="14" xfId="0" applyFont="1" applyBorder="1" applyAlignment="1">
      <alignment/>
    </xf>
    <xf numFmtId="197" fontId="7" fillId="0" borderId="0" xfId="0" applyNumberFormat="1" applyFont="1" applyBorder="1" applyAlignment="1" applyProtection="1">
      <alignment/>
      <protection/>
    </xf>
    <xf numFmtId="197" fontId="25" fillId="0" borderId="0" xfId="0" applyFont="1" applyBorder="1" applyAlignment="1">
      <alignment horizontal="right"/>
    </xf>
    <xf numFmtId="197" fontId="25" fillId="0" borderId="0" xfId="0" applyFont="1" applyBorder="1" applyAlignment="1">
      <alignment horizontal="center"/>
    </xf>
    <xf numFmtId="197" fontId="25" fillId="0" borderId="0" xfId="0" applyFont="1" applyFill="1" applyBorder="1" applyAlignment="1" quotePrefix="1">
      <alignment/>
    </xf>
    <xf numFmtId="197" fontId="25" fillId="0" borderId="0" xfId="0" applyFont="1" applyFill="1" applyBorder="1" applyAlignment="1">
      <alignment horizontal="center"/>
    </xf>
    <xf numFmtId="197" fontId="25" fillId="0" borderId="15" xfId="0" applyFont="1" applyBorder="1" applyAlignment="1">
      <alignment/>
    </xf>
    <xf numFmtId="197" fontId="7" fillId="0" borderId="15" xfId="0" applyNumberFormat="1" applyFont="1" applyBorder="1" applyAlignment="1" applyProtection="1">
      <alignment/>
      <protection/>
    </xf>
    <xf numFmtId="197" fontId="7" fillId="0" borderId="13" xfId="0" applyNumberFormat="1" applyFont="1" applyBorder="1" applyAlignment="1" applyProtection="1">
      <alignment/>
      <protection/>
    </xf>
    <xf numFmtId="37" fontId="25" fillId="0" borderId="12" xfId="0" applyNumberFormat="1" applyFont="1" applyFill="1" applyBorder="1" applyAlignment="1" quotePrefix="1">
      <alignment horizontal="right"/>
    </xf>
    <xf numFmtId="197" fontId="7" fillId="0" borderId="12" xfId="0" applyNumberFormat="1" applyFont="1" applyBorder="1" applyAlignment="1" applyProtection="1">
      <alignment/>
      <protection/>
    </xf>
    <xf numFmtId="197" fontId="25" fillId="0" borderId="26" xfId="0" applyNumberFormat="1" applyFont="1" applyBorder="1" applyAlignment="1" applyProtection="1">
      <alignment/>
      <protection/>
    </xf>
    <xf numFmtId="197" fontId="25" fillId="0" borderId="0" xfId="0" applyFont="1" applyBorder="1" applyAlignment="1">
      <alignment/>
    </xf>
    <xf numFmtId="197" fontId="25" fillId="0" borderId="12" xfId="0" applyFont="1" applyBorder="1" applyAlignment="1" quotePrefix="1">
      <alignment/>
    </xf>
    <xf numFmtId="1" fontId="25" fillId="0" borderId="14" xfId="0" applyNumberFormat="1" applyFont="1" applyFill="1" applyBorder="1" applyAlignment="1">
      <alignment/>
    </xf>
    <xf numFmtId="197" fontId="25" fillId="0" borderId="13" xfId="0" applyFont="1" applyBorder="1" applyAlignment="1" quotePrefix="1">
      <alignment horizontal="center"/>
    </xf>
    <xf numFmtId="197" fontId="25" fillId="0" borderId="27" xfId="0" applyFont="1" applyBorder="1" applyAlignment="1" quotePrefix="1">
      <alignment/>
    </xf>
    <xf numFmtId="197" fontId="25" fillId="0" borderId="14" xfId="0" applyFont="1" applyBorder="1" applyAlignment="1" quotePrefix="1">
      <alignment/>
    </xf>
    <xf numFmtId="197" fontId="25" fillId="0" borderId="28" xfId="0" applyFont="1" applyBorder="1" applyAlignment="1">
      <alignment/>
    </xf>
    <xf numFmtId="197" fontId="25" fillId="0" borderId="29" xfId="0" applyFont="1" applyBorder="1" applyAlignment="1">
      <alignment horizontal="center"/>
    </xf>
    <xf numFmtId="197" fontId="25" fillId="0" borderId="29" xfId="0" applyFont="1" applyBorder="1" applyAlignment="1">
      <alignment horizontal="right"/>
    </xf>
    <xf numFmtId="197" fontId="25" fillId="0" borderId="29" xfId="0" applyFont="1" applyBorder="1" applyAlignment="1">
      <alignment/>
    </xf>
    <xf numFmtId="197" fontId="25" fillId="0" borderId="30" xfId="0" applyFont="1" applyBorder="1" applyAlignment="1">
      <alignment/>
    </xf>
    <xf numFmtId="197" fontId="25" fillId="0" borderId="31" xfId="0" applyFont="1" applyBorder="1" applyAlignment="1">
      <alignment/>
    </xf>
    <xf numFmtId="197" fontId="25" fillId="0" borderId="32" xfId="0" applyFont="1" applyBorder="1" applyAlignment="1">
      <alignment/>
    </xf>
    <xf numFmtId="197" fontId="25" fillId="0" borderId="33" xfId="0" applyFont="1" applyBorder="1" applyAlignment="1">
      <alignment/>
    </xf>
    <xf numFmtId="197" fontId="7" fillId="0" borderId="34" xfId="0" applyFont="1" applyBorder="1" applyAlignment="1">
      <alignment/>
    </xf>
    <xf numFmtId="197" fontId="25" fillId="0" borderId="34" xfId="0" applyFont="1" applyBorder="1" applyAlignment="1">
      <alignment horizontal="fill"/>
    </xf>
    <xf numFmtId="197" fontId="25" fillId="0" borderId="35" xfId="0" applyFont="1" applyBorder="1" applyAlignment="1">
      <alignment/>
    </xf>
    <xf numFmtId="197" fontId="25" fillId="0" borderId="36" xfId="0" applyFont="1" applyBorder="1" applyAlignment="1">
      <alignment/>
    </xf>
    <xf numFmtId="197" fontId="25" fillId="0" borderId="36" xfId="0" applyFont="1" applyBorder="1" applyAlignment="1">
      <alignment horizontal="left"/>
    </xf>
    <xf numFmtId="200" fontId="4" fillId="0" borderId="0" xfId="45" applyNumberFormat="1" applyFont="1" applyBorder="1" applyAlignment="1">
      <alignment horizontal="right"/>
    </xf>
    <xf numFmtId="197" fontId="25" fillId="0" borderId="37" xfId="0" applyFont="1" applyBorder="1" applyAlignment="1">
      <alignment/>
    </xf>
    <xf numFmtId="197" fontId="25" fillId="0" borderId="38" xfId="0" applyFont="1" applyBorder="1" applyAlignment="1">
      <alignment/>
    </xf>
    <xf numFmtId="197" fontId="25" fillId="0" borderId="39" xfId="0" applyFont="1" applyBorder="1" applyAlignment="1">
      <alignment horizontal="fill"/>
    </xf>
    <xf numFmtId="197" fontId="25" fillId="0" borderId="40" xfId="0" applyFont="1" applyBorder="1" applyAlignment="1">
      <alignment/>
    </xf>
    <xf numFmtId="197" fontId="25" fillId="0" borderId="41" xfId="0" applyFont="1" applyBorder="1" applyAlignment="1">
      <alignment/>
    </xf>
    <xf numFmtId="197" fontId="25" fillId="0" borderId="42" xfId="0" applyFont="1" applyBorder="1" applyAlignment="1">
      <alignment/>
    </xf>
    <xf numFmtId="197" fontId="7" fillId="0" borderId="28" xfId="0" applyFont="1" applyBorder="1" applyAlignment="1">
      <alignment/>
    </xf>
    <xf numFmtId="197" fontId="7" fillId="0" borderId="29" xfId="0" applyFont="1" applyBorder="1" applyAlignment="1">
      <alignment/>
    </xf>
    <xf numFmtId="197" fontId="7" fillId="0" borderId="32" xfId="0" applyFont="1" applyBorder="1" applyAlignment="1">
      <alignment/>
    </xf>
    <xf numFmtId="197" fontId="25" fillId="0" borderId="34" xfId="0" applyFont="1" applyBorder="1" applyAlignment="1">
      <alignment/>
    </xf>
    <xf numFmtId="197" fontId="7" fillId="0" borderId="34" xfId="0" applyFont="1" applyBorder="1" applyAlignment="1">
      <alignment/>
    </xf>
    <xf numFmtId="197" fontId="7" fillId="0" borderId="24" xfId="0" applyNumberFormat="1" applyFont="1" applyBorder="1" applyAlignment="1" applyProtection="1">
      <alignment/>
      <protection/>
    </xf>
    <xf numFmtId="197" fontId="7" fillId="0" borderId="26" xfId="0" applyNumberFormat="1" applyFont="1" applyBorder="1" applyAlignment="1" applyProtection="1">
      <alignment/>
      <protection/>
    </xf>
    <xf numFmtId="197" fontId="7" fillId="0" borderId="43" xfId="0" applyFont="1" applyBorder="1" applyAlignment="1">
      <alignment horizontal="left"/>
    </xf>
    <xf numFmtId="197" fontId="25" fillId="0" borderId="39" xfId="0" applyFont="1" applyBorder="1" applyAlignment="1">
      <alignment/>
    </xf>
    <xf numFmtId="197" fontId="25" fillId="0" borderId="34" xfId="0" applyFont="1" applyBorder="1" applyAlignment="1">
      <alignment horizontal="left"/>
    </xf>
    <xf numFmtId="197" fontId="25" fillId="0" borderId="11" xfId="0" applyFont="1" applyBorder="1" applyAlignment="1" quotePrefix="1">
      <alignment/>
    </xf>
    <xf numFmtId="37" fontId="25" fillId="0" borderId="0" xfId="0" applyNumberFormat="1" applyFont="1" applyFill="1" applyBorder="1" applyAlignment="1" quotePrefix="1">
      <alignment horizontal="right"/>
    </xf>
    <xf numFmtId="37" fontId="25" fillId="0" borderId="0" xfId="0" applyNumberFormat="1" applyFont="1" applyFill="1" applyBorder="1" applyAlignment="1">
      <alignment horizontal="right"/>
    </xf>
    <xf numFmtId="197" fontId="25" fillId="0" borderId="12" xfId="0" applyNumberFormat="1" applyFont="1" applyBorder="1" applyAlignment="1" applyProtection="1">
      <alignment/>
      <protection/>
    </xf>
    <xf numFmtId="197" fontId="25" fillId="0" borderId="23" xfId="0" applyFont="1" applyBorder="1" applyAlignment="1">
      <alignment/>
    </xf>
    <xf numFmtId="37" fontId="25" fillId="0" borderId="0" xfId="0" applyNumberFormat="1" applyFont="1" applyBorder="1" applyAlignment="1">
      <alignment/>
    </xf>
    <xf numFmtId="37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 horizontal="right"/>
    </xf>
    <xf numFmtId="1" fontId="25" fillId="0" borderId="0" xfId="0" applyNumberFormat="1" applyFont="1" applyFill="1" applyBorder="1" applyAlignment="1" quotePrefix="1">
      <alignment horizontal="right"/>
    </xf>
    <xf numFmtId="197" fontId="25" fillId="0" borderId="0" xfId="0" applyFont="1" applyFill="1" applyBorder="1" applyAlignment="1" quotePrefix="1">
      <alignment horizontal="center"/>
    </xf>
    <xf numFmtId="197" fontId="25" fillId="0" borderId="0" xfId="0" applyFont="1" applyBorder="1" applyAlignment="1" quotePrefix="1">
      <alignment horizontal="center"/>
    </xf>
    <xf numFmtId="197" fontId="25" fillId="0" borderId="0" xfId="0" applyFont="1" applyFill="1" applyBorder="1" applyAlignment="1">
      <alignment horizontal="right"/>
    </xf>
    <xf numFmtId="197" fontId="25" fillId="0" borderId="36" xfId="0" applyFont="1" applyBorder="1" applyAlignment="1">
      <alignment horizontal="fill"/>
    </xf>
    <xf numFmtId="197" fontId="25" fillId="0" borderId="44" xfId="0" applyFont="1" applyBorder="1" applyAlignment="1">
      <alignment/>
    </xf>
    <xf numFmtId="197" fontId="25" fillId="0" borderId="35" xfId="0" applyFont="1" applyBorder="1" applyAlignment="1">
      <alignment horizontal="left"/>
    </xf>
    <xf numFmtId="197" fontId="25" fillId="0" borderId="43" xfId="0" applyFont="1" applyBorder="1" applyAlignment="1">
      <alignment horizontal="left"/>
    </xf>
    <xf numFmtId="197" fontId="7" fillId="0" borderId="23" xfId="0" applyFont="1" applyBorder="1" applyAlignment="1">
      <alignment/>
    </xf>
    <xf numFmtId="37" fontId="25" fillId="0" borderId="23" xfId="0" applyNumberFormat="1" applyFont="1" applyFill="1" applyBorder="1" applyAlignment="1" quotePrefix="1">
      <alignment horizontal="right"/>
    </xf>
    <xf numFmtId="197" fontId="7" fillId="0" borderId="23" xfId="0" applyNumberFormat="1" applyFont="1" applyBorder="1" applyAlignment="1" applyProtection="1">
      <alignment/>
      <protection/>
    </xf>
    <xf numFmtId="197" fontId="25" fillId="0" borderId="0" xfId="0" applyFont="1" applyBorder="1" applyAlignment="1">
      <alignment horizontal="fill"/>
    </xf>
    <xf numFmtId="197" fontId="25" fillId="0" borderId="45" xfId="0" applyFont="1" applyBorder="1" applyAlignment="1">
      <alignment/>
    </xf>
    <xf numFmtId="197" fontId="25" fillId="0" borderId="23" xfId="0" applyNumberFormat="1" applyFont="1" applyBorder="1" applyAlignment="1" applyProtection="1">
      <alignment/>
      <protection/>
    </xf>
    <xf numFmtId="197" fontId="25" fillId="0" borderId="46" xfId="0" applyNumberFormat="1" applyFont="1" applyBorder="1" applyAlignment="1" applyProtection="1">
      <alignment/>
      <protection/>
    </xf>
    <xf numFmtId="197" fontId="7" fillId="0" borderId="0" xfId="0" applyFont="1" applyBorder="1" applyAlignment="1">
      <alignment/>
    </xf>
    <xf numFmtId="197" fontId="7" fillId="0" borderId="15" xfId="0" applyFont="1" applyBorder="1" applyAlignment="1">
      <alignment/>
    </xf>
    <xf numFmtId="197" fontId="7" fillId="0" borderId="34" xfId="0" applyFont="1" applyBorder="1" applyAlignment="1">
      <alignment horizontal="center"/>
    </xf>
    <xf numFmtId="197" fontId="7" fillId="0" borderId="0" xfId="0" applyFont="1" applyBorder="1" applyAlignment="1">
      <alignment horizontal="center"/>
    </xf>
    <xf numFmtId="197" fontId="7" fillId="0" borderId="15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10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1019175"/>
          <a:ext cx="285750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%20JUILLET%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TTE%20EXTERIEURE\SEC%20OCTOBRE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0">
          <cell r="U20">
            <v>291181.798877882</v>
          </cell>
        </row>
        <row r="58">
          <cell r="U58">
            <v>12175.936793086652</v>
          </cell>
        </row>
        <row r="66">
          <cell r="U66">
            <v>167938.99726735285</v>
          </cell>
        </row>
        <row r="84">
          <cell r="U84">
            <v>463.26993154928</v>
          </cell>
        </row>
        <row r="91">
          <cell r="U91">
            <v>188474.25155569613</v>
          </cell>
        </row>
        <row r="119">
          <cell r="U119">
            <v>24334.140975660615</v>
          </cell>
        </row>
        <row r="127">
          <cell r="U127">
            <v>187.122366</v>
          </cell>
        </row>
        <row r="132">
          <cell r="U132">
            <v>6571.31903152568</v>
          </cell>
        </row>
        <row r="140">
          <cell r="U140">
            <v>89678.44623800337</v>
          </cell>
        </row>
        <row r="149">
          <cell r="U149">
            <v>127024.00009721759</v>
          </cell>
        </row>
        <row r="161">
          <cell r="U161">
            <v>220988.43260097943</v>
          </cell>
        </row>
        <row r="187">
          <cell r="U187">
            <v>9145.426435727935</v>
          </cell>
        </row>
        <row r="193">
          <cell r="U193">
            <v>9408.026399925313</v>
          </cell>
        </row>
        <row r="197">
          <cell r="U197">
            <v>29527.714856039518</v>
          </cell>
        </row>
        <row r="203">
          <cell r="U203">
            <v>227724.28786968</v>
          </cell>
        </row>
        <row r="239">
          <cell r="U239">
            <v>27213.815782411744</v>
          </cell>
        </row>
        <row r="249">
          <cell r="U249">
            <v>234.26997722953496</v>
          </cell>
        </row>
        <row r="256">
          <cell r="U256">
            <v>59909.96055132553</v>
          </cell>
        </row>
        <row r="273">
          <cell r="U273">
            <v>17704.160073294657</v>
          </cell>
        </row>
        <row r="284">
          <cell r="U284">
            <v>96406.64755473952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20">
          <cell r="U20">
            <v>301475.8743419741</v>
          </cell>
        </row>
        <row r="58">
          <cell r="U58">
            <v>12814.228830525022</v>
          </cell>
        </row>
        <row r="66">
          <cell r="U66">
            <v>171950.92591559337</v>
          </cell>
        </row>
        <row r="84">
          <cell r="U84">
            <v>474.5885798424552</v>
          </cell>
        </row>
        <row r="91">
          <cell r="U91">
            <v>192957.5528221792</v>
          </cell>
        </row>
        <row r="119">
          <cell r="U119">
            <v>24482.18770554516</v>
          </cell>
        </row>
        <row r="127">
          <cell r="U127">
            <v>196.954632</v>
          </cell>
        </row>
        <row r="132">
          <cell r="U132">
            <v>6799.871437989723</v>
          </cell>
        </row>
        <row r="140">
          <cell r="U140">
            <v>91249.72322701421</v>
          </cell>
        </row>
        <row r="149">
          <cell r="U149">
            <v>152249.1402600691</v>
          </cell>
        </row>
        <row r="162">
          <cell r="U162">
            <v>204638.8940874069</v>
          </cell>
        </row>
        <row r="187">
          <cell r="U187">
            <v>9250.671742370429</v>
          </cell>
        </row>
        <row r="193">
          <cell r="U193">
            <v>9637.884058931042</v>
          </cell>
        </row>
        <row r="197">
          <cell r="U197">
            <v>30111.727986260117</v>
          </cell>
        </row>
        <row r="203">
          <cell r="U203">
            <v>233815.8323068638</v>
          </cell>
        </row>
        <row r="240">
          <cell r="U240">
            <v>28163.59201828361</v>
          </cell>
        </row>
        <row r="249">
          <cell r="U249">
            <v>246.57959462681998</v>
          </cell>
        </row>
        <row r="256">
          <cell r="U256">
            <v>62533.50876931672</v>
          </cell>
        </row>
        <row r="273">
          <cell r="U273">
            <v>17940.6199009888</v>
          </cell>
        </row>
        <row r="284">
          <cell r="U284">
            <v>97727.65204824482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DP222"/>
  <sheetViews>
    <sheetView showGridLines="0" tabSelected="1" workbookViewId="0" topLeftCell="A47">
      <selection activeCell="BI106" sqref="BI106"/>
    </sheetView>
  </sheetViews>
  <sheetFormatPr defaultColWidth="14.88671875" defaultRowHeight="15.75"/>
  <cols>
    <col min="1" max="1" width="33.3359375" style="1" customWidth="1"/>
    <col min="2" max="8" width="14.88671875" style="1" hidden="1" customWidth="1"/>
    <col min="9" max="9" width="14.5546875" style="9" hidden="1" customWidth="1"/>
    <col min="10" max="23" width="14.88671875" style="1" hidden="1" customWidth="1"/>
    <col min="24" max="24" width="14.10546875" style="1" hidden="1" customWidth="1"/>
    <col min="25" max="33" width="14.88671875" style="1" hidden="1" customWidth="1"/>
    <col min="34" max="34" width="15.10546875" style="1" hidden="1" customWidth="1"/>
    <col min="35" max="35" width="13.99609375" style="1" hidden="1" customWidth="1"/>
    <col min="36" max="46" width="14.88671875" style="1" hidden="1" customWidth="1"/>
    <col min="47" max="47" width="14.88671875" style="1" customWidth="1"/>
    <col min="48" max="60" width="14.88671875" style="1" hidden="1" customWidth="1"/>
    <col min="61" max="61" width="16.3359375" style="1" customWidth="1"/>
    <col min="62" max="63" width="13.10546875" style="1" hidden="1" customWidth="1"/>
    <col min="64" max="69" width="14.88671875" style="1" hidden="1" customWidth="1"/>
    <col min="70" max="70" width="15.77734375" style="1" customWidth="1"/>
    <col min="71" max="72" width="14.88671875" style="1" customWidth="1"/>
    <col min="73" max="73" width="13.10546875" style="1" hidden="1" customWidth="1"/>
    <col min="74" max="76" width="14.88671875" style="1" hidden="1" customWidth="1"/>
    <col min="77" max="77" width="13.10546875" style="1" hidden="1" customWidth="1"/>
    <col min="78" max="107" width="14.88671875" style="1" hidden="1" customWidth="1"/>
    <col min="108" max="108" width="14.88671875" style="1" customWidth="1"/>
    <col min="109" max="110" width="14.88671875" style="1" hidden="1" customWidth="1"/>
    <col min="111" max="112" width="14.99609375" style="1" hidden="1" customWidth="1"/>
    <col min="113" max="113" width="8.5546875" style="1" hidden="1" customWidth="1"/>
    <col min="114" max="118" width="14.88671875" style="1" hidden="1" customWidth="1"/>
    <col min="119" max="119" width="0" style="1" hidden="1" customWidth="1"/>
    <col min="120" max="16384" width="14.88671875" style="1" customWidth="1"/>
  </cols>
  <sheetData>
    <row r="1" spans="1:113" ht="16.5" thickBot="1">
      <c r="A1" s="139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U1" s="2"/>
      <c r="BY1" s="2"/>
      <c r="CG1" s="1" t="s">
        <v>126</v>
      </c>
      <c r="CW1" s="2"/>
      <c r="DB1" s="2"/>
      <c r="DC1" s="2"/>
      <c r="DD1" s="2"/>
      <c r="DE1" s="2"/>
      <c r="DF1" s="2"/>
      <c r="DG1" s="2"/>
      <c r="DH1" s="2"/>
      <c r="DI1" s="2"/>
    </row>
    <row r="2" spans="1:120" ht="15.75">
      <c r="A2" s="89"/>
      <c r="B2" s="90"/>
      <c r="C2" s="91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3"/>
      <c r="Q2" s="93"/>
      <c r="R2" s="92"/>
      <c r="S2" s="92"/>
      <c r="T2" s="93"/>
      <c r="U2" s="94"/>
      <c r="V2" s="94"/>
      <c r="W2" s="95"/>
      <c r="X2" s="92"/>
      <c r="Y2" s="92"/>
      <c r="Z2" s="92"/>
      <c r="AA2" s="92"/>
      <c r="AB2" s="92"/>
      <c r="AC2" s="92"/>
      <c r="AD2" s="93"/>
      <c r="AE2" s="95"/>
      <c r="AF2" s="92"/>
      <c r="AG2" s="95"/>
      <c r="AH2" s="92"/>
      <c r="AI2" s="93"/>
      <c r="AJ2" s="94"/>
      <c r="AK2" s="95"/>
      <c r="AL2" s="93"/>
      <c r="AM2" s="92"/>
      <c r="AN2" s="93"/>
      <c r="AO2" s="92"/>
      <c r="AP2" s="92"/>
      <c r="AQ2" s="92"/>
      <c r="AR2" s="93"/>
      <c r="AS2" s="93" t="s">
        <v>53</v>
      </c>
      <c r="AT2" s="92"/>
      <c r="AU2" s="92"/>
      <c r="AV2" s="92"/>
      <c r="AW2" s="92"/>
      <c r="AX2" s="92"/>
      <c r="AY2" s="92"/>
      <c r="AZ2" s="93" t="s">
        <v>53</v>
      </c>
      <c r="BA2" s="94"/>
      <c r="BB2" s="93" t="s">
        <v>53</v>
      </c>
      <c r="BC2" s="95"/>
      <c r="BD2" s="92"/>
      <c r="BE2" s="92"/>
      <c r="BF2" s="92"/>
      <c r="BG2" s="92"/>
      <c r="BH2" s="92"/>
      <c r="BI2" s="92" t="s">
        <v>81</v>
      </c>
      <c r="BJ2" s="92"/>
      <c r="BK2" s="92"/>
      <c r="BL2" s="93" t="s">
        <v>53</v>
      </c>
      <c r="BM2" s="93" t="s">
        <v>53</v>
      </c>
      <c r="BN2" s="93" t="s">
        <v>53</v>
      </c>
      <c r="BO2" s="93" t="s">
        <v>53</v>
      </c>
      <c r="BP2" s="92"/>
      <c r="BQ2" s="93" t="s">
        <v>53</v>
      </c>
      <c r="BR2" s="92"/>
      <c r="BS2" s="92"/>
      <c r="BT2" s="92"/>
      <c r="BU2" s="92"/>
      <c r="BV2" s="96" t="s">
        <v>108</v>
      </c>
      <c r="BW2" s="92"/>
      <c r="BX2" s="92"/>
      <c r="BY2" s="92"/>
      <c r="BZ2" s="93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3"/>
      <c r="DF2" s="92"/>
      <c r="DG2" s="92"/>
      <c r="DH2" s="92"/>
      <c r="DI2" s="92"/>
      <c r="DJ2" s="92"/>
      <c r="DK2" s="96"/>
      <c r="DL2" s="92"/>
      <c r="DM2" s="96"/>
      <c r="DN2" s="96"/>
      <c r="DO2" s="96"/>
      <c r="DP2" s="96"/>
    </row>
    <row r="3" spans="1:120" ht="15.75">
      <c r="A3" s="97" t="s">
        <v>174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 t="s">
        <v>16</v>
      </c>
      <c r="Q3" s="2" t="s">
        <v>16</v>
      </c>
      <c r="R3" s="2" t="s">
        <v>16</v>
      </c>
      <c r="S3" s="2"/>
      <c r="T3" s="2" t="s">
        <v>21</v>
      </c>
      <c r="U3" s="9" t="s">
        <v>21</v>
      </c>
      <c r="V3" s="9" t="s">
        <v>21</v>
      </c>
      <c r="W3" s="10" t="s">
        <v>21</v>
      </c>
      <c r="X3" s="2"/>
      <c r="Y3" s="2"/>
      <c r="Z3" s="2" t="s">
        <v>29</v>
      </c>
      <c r="AA3" s="2"/>
      <c r="AB3" s="2" t="s">
        <v>29</v>
      </c>
      <c r="AC3" s="2"/>
      <c r="AD3" s="12" t="s">
        <v>37</v>
      </c>
      <c r="AE3" s="11" t="s">
        <v>37</v>
      </c>
      <c r="AF3" s="13" t="s">
        <v>37</v>
      </c>
      <c r="AG3" s="11" t="s">
        <v>37</v>
      </c>
      <c r="AH3" s="2"/>
      <c r="AI3" s="12"/>
      <c r="AJ3" s="14" t="s">
        <v>37</v>
      </c>
      <c r="AK3" s="11" t="s">
        <v>37</v>
      </c>
      <c r="AL3" s="12" t="s">
        <v>37</v>
      </c>
      <c r="AM3" s="13" t="s">
        <v>37</v>
      </c>
      <c r="AN3" s="12" t="s">
        <v>37</v>
      </c>
      <c r="AO3" s="13" t="s">
        <v>37</v>
      </c>
      <c r="AP3" s="13" t="s">
        <v>37</v>
      </c>
      <c r="AQ3" s="2"/>
      <c r="AR3" s="8"/>
      <c r="AS3" s="8"/>
      <c r="AT3" s="2"/>
      <c r="AU3" s="2"/>
      <c r="AV3" s="2"/>
      <c r="AW3" s="2"/>
      <c r="AX3" s="2"/>
      <c r="AY3" s="2"/>
      <c r="AZ3" s="8"/>
      <c r="BA3" s="8" t="s">
        <v>53</v>
      </c>
      <c r="BB3" s="8"/>
      <c r="BC3" s="2"/>
      <c r="BD3" s="2"/>
      <c r="BE3" s="2"/>
      <c r="BF3" s="2"/>
      <c r="BG3" s="2"/>
      <c r="BH3" s="2"/>
      <c r="BI3" s="2"/>
      <c r="BJ3" s="2"/>
      <c r="BK3" s="2"/>
      <c r="BL3" s="8"/>
      <c r="BM3" s="8"/>
      <c r="BN3" s="8"/>
      <c r="BO3" s="8"/>
      <c r="BP3" s="2"/>
      <c r="BQ3" s="8"/>
      <c r="BR3" s="2"/>
      <c r="BS3" s="83"/>
      <c r="BT3" s="83"/>
      <c r="BU3" s="2"/>
      <c r="BV3" s="63"/>
      <c r="BW3" s="2"/>
      <c r="BX3" s="2"/>
      <c r="BY3" s="2"/>
      <c r="BZ3" s="8" t="s">
        <v>112</v>
      </c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 t="s">
        <v>178</v>
      </c>
      <c r="DA3" s="83"/>
      <c r="DB3" s="83"/>
      <c r="DC3" s="83"/>
      <c r="DD3" s="83"/>
      <c r="DE3" s="77"/>
      <c r="DF3" s="83" t="s">
        <v>120</v>
      </c>
      <c r="DG3" s="83" t="s">
        <v>120</v>
      </c>
      <c r="DH3" s="83" t="s">
        <v>120</v>
      </c>
      <c r="DI3" s="83" t="s">
        <v>120</v>
      </c>
      <c r="DJ3" s="83" t="s">
        <v>120</v>
      </c>
      <c r="DK3" s="123" t="s">
        <v>175</v>
      </c>
      <c r="DL3" s="2"/>
      <c r="DM3" s="123" t="s">
        <v>53</v>
      </c>
      <c r="DN3" s="123" t="s">
        <v>53</v>
      </c>
      <c r="DO3" s="123" t="s">
        <v>53</v>
      </c>
      <c r="DP3" s="123" t="s">
        <v>53</v>
      </c>
    </row>
    <row r="4" spans="1:120" ht="15.75">
      <c r="A4" s="145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7"/>
      <c r="AE4" s="10"/>
      <c r="AF4" s="2"/>
      <c r="AG4" s="10"/>
      <c r="AH4" s="2"/>
      <c r="AI4" s="8"/>
      <c r="AJ4" s="9"/>
      <c r="AK4" s="10"/>
      <c r="AL4" s="8"/>
      <c r="AM4" s="2"/>
      <c r="AN4" s="8"/>
      <c r="AO4" s="2"/>
      <c r="AP4" s="2"/>
      <c r="AQ4" s="2"/>
      <c r="AR4" s="8"/>
      <c r="AS4" s="8"/>
      <c r="AT4" s="2"/>
      <c r="AU4" s="2"/>
      <c r="AV4" s="2"/>
      <c r="AW4" s="2"/>
      <c r="AX4" s="2"/>
      <c r="AY4" s="2"/>
      <c r="AZ4" s="8"/>
      <c r="BA4" s="8"/>
      <c r="BB4" s="8"/>
      <c r="BC4" s="2"/>
      <c r="BD4" s="2"/>
      <c r="BE4" s="2"/>
      <c r="BF4" s="2"/>
      <c r="BG4" s="2"/>
      <c r="BH4" s="2"/>
      <c r="BI4" s="2"/>
      <c r="BJ4" s="2"/>
      <c r="BK4" s="2"/>
      <c r="BL4" s="8"/>
      <c r="BM4" s="8"/>
      <c r="BN4" s="8"/>
      <c r="BO4" s="8"/>
      <c r="BP4" s="2"/>
      <c r="BQ4" s="8"/>
      <c r="BR4" s="2"/>
      <c r="BS4" s="2"/>
      <c r="BT4" s="2"/>
      <c r="BU4" s="2"/>
      <c r="BV4" s="63"/>
      <c r="BW4" s="2"/>
      <c r="BX4" s="2"/>
      <c r="BY4" s="2"/>
      <c r="BZ4" s="8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8"/>
      <c r="DF4" s="2"/>
      <c r="DG4" s="2"/>
      <c r="DH4" s="2"/>
      <c r="DI4" s="2"/>
      <c r="DJ4" s="2"/>
      <c r="DK4" s="63"/>
      <c r="DL4" s="2"/>
      <c r="DM4" s="63"/>
      <c r="DN4" s="63"/>
      <c r="DO4" s="63"/>
      <c r="DP4" s="63"/>
    </row>
    <row r="5" spans="1:120" ht="15.75">
      <c r="A5" s="98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8"/>
      <c r="Q5" s="8"/>
      <c r="R5" s="2"/>
      <c r="S5" s="2"/>
      <c r="T5" s="8"/>
      <c r="U5" s="9"/>
      <c r="V5" s="9"/>
      <c r="W5" s="10"/>
      <c r="X5" s="2"/>
      <c r="Y5" s="2"/>
      <c r="Z5" s="2"/>
      <c r="AA5" s="2"/>
      <c r="AB5" s="2"/>
      <c r="AC5" s="2"/>
      <c r="AD5" s="8"/>
      <c r="AE5" s="10"/>
      <c r="AF5" s="2"/>
      <c r="AG5" s="10"/>
      <c r="AH5" s="2"/>
      <c r="AI5" s="8"/>
      <c r="AJ5" s="9"/>
      <c r="AK5" s="10"/>
      <c r="AL5" s="8"/>
      <c r="AM5" s="2"/>
      <c r="AN5" s="8"/>
      <c r="AO5" s="2"/>
      <c r="AP5" s="2"/>
      <c r="AQ5" s="2"/>
      <c r="AR5" s="8"/>
      <c r="AS5" s="8"/>
      <c r="AT5" s="2"/>
      <c r="AU5" s="2"/>
      <c r="AV5" s="2"/>
      <c r="AW5" s="2"/>
      <c r="AX5" s="2"/>
      <c r="AY5" s="2"/>
      <c r="AZ5" s="8"/>
      <c r="BA5" s="8"/>
      <c r="BB5" s="8"/>
      <c r="BC5" s="2"/>
      <c r="BD5" s="2"/>
      <c r="BE5" s="2"/>
      <c r="BF5" s="2"/>
      <c r="BG5" s="2"/>
      <c r="BH5" s="2"/>
      <c r="BI5" s="2"/>
      <c r="BJ5" s="2"/>
      <c r="BK5" s="2"/>
      <c r="BL5" s="8"/>
      <c r="BM5" s="8"/>
      <c r="BN5" s="8"/>
      <c r="BO5" s="8"/>
      <c r="BP5" s="2"/>
      <c r="BQ5" s="8"/>
      <c r="BR5" s="2"/>
      <c r="BS5" s="2"/>
      <c r="BT5" s="2"/>
      <c r="BU5" s="2"/>
      <c r="BV5" s="63"/>
      <c r="BW5" s="2"/>
      <c r="BX5" s="2"/>
      <c r="BY5" s="2"/>
      <c r="BZ5" s="8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8"/>
      <c r="DF5" s="2"/>
      <c r="DG5" s="2"/>
      <c r="DH5" s="2"/>
      <c r="DI5" s="2"/>
      <c r="DJ5" s="2"/>
      <c r="DK5" s="63"/>
      <c r="DL5" s="2"/>
      <c r="DM5" s="63"/>
      <c r="DN5" s="63"/>
      <c r="DO5" s="63"/>
      <c r="DP5" s="63"/>
    </row>
    <row r="6" spans="1:120" ht="15.75">
      <c r="A6" s="99"/>
      <c r="B6" s="44">
        <v>2001</v>
      </c>
      <c r="C6" s="61">
        <v>2002</v>
      </c>
      <c r="D6" s="61">
        <v>2003</v>
      </c>
      <c r="E6" s="85">
        <v>2004</v>
      </c>
      <c r="F6" s="18">
        <v>2005</v>
      </c>
      <c r="G6" s="18">
        <v>2006</v>
      </c>
      <c r="H6" s="19" t="s">
        <v>9</v>
      </c>
      <c r="I6" s="20" t="s">
        <v>8</v>
      </c>
      <c r="J6" s="19" t="s">
        <v>10</v>
      </c>
      <c r="K6" s="19" t="s">
        <v>12</v>
      </c>
      <c r="L6" s="19">
        <v>2007</v>
      </c>
      <c r="M6" s="22" t="s">
        <v>13</v>
      </c>
      <c r="N6" s="22" t="s">
        <v>14</v>
      </c>
      <c r="O6" s="22" t="s">
        <v>15</v>
      </c>
      <c r="P6" s="22" t="s">
        <v>17</v>
      </c>
      <c r="Q6" s="22" t="s">
        <v>18</v>
      </c>
      <c r="R6" s="22" t="s">
        <v>19</v>
      </c>
      <c r="S6" s="22" t="s">
        <v>20</v>
      </c>
      <c r="T6" s="59" t="s">
        <v>23</v>
      </c>
      <c r="U6" s="62" t="s">
        <v>25</v>
      </c>
      <c r="V6" s="22" t="s">
        <v>26</v>
      </c>
      <c r="W6" s="22" t="s">
        <v>27</v>
      </c>
      <c r="X6" s="45" t="s">
        <v>28</v>
      </c>
      <c r="Y6" s="22" t="s">
        <v>30</v>
      </c>
      <c r="Z6" s="45" t="s">
        <v>31</v>
      </c>
      <c r="AA6" s="45" t="s">
        <v>32</v>
      </c>
      <c r="AB6" s="45" t="s">
        <v>33</v>
      </c>
      <c r="AC6" s="23" t="s">
        <v>34</v>
      </c>
      <c r="AD6" s="86" t="s">
        <v>35</v>
      </c>
      <c r="AE6" s="24" t="s">
        <v>38</v>
      </c>
      <c r="AF6" s="24" t="s">
        <v>39</v>
      </c>
      <c r="AG6" s="24" t="s">
        <v>40</v>
      </c>
      <c r="AH6" s="22" t="s">
        <v>41</v>
      </c>
      <c r="AI6" s="24" t="s">
        <v>87</v>
      </c>
      <c r="AJ6" s="24" t="s">
        <v>43</v>
      </c>
      <c r="AK6" s="24" t="s">
        <v>44</v>
      </c>
      <c r="AL6" s="24" t="s">
        <v>45</v>
      </c>
      <c r="AM6" s="24" t="s">
        <v>46</v>
      </c>
      <c r="AN6" s="24" t="s">
        <v>47</v>
      </c>
      <c r="AO6" s="24" t="s">
        <v>48</v>
      </c>
      <c r="AP6" s="25" t="s">
        <v>49</v>
      </c>
      <c r="AQ6" s="87" t="s">
        <v>50</v>
      </c>
      <c r="AR6" s="88" t="s">
        <v>51</v>
      </c>
      <c r="AS6" s="88" t="s">
        <v>52</v>
      </c>
      <c r="AT6" s="119" t="s">
        <v>54</v>
      </c>
      <c r="AU6" s="22" t="s">
        <v>55</v>
      </c>
      <c r="AV6" s="23" t="s">
        <v>56</v>
      </c>
      <c r="AW6" s="22" t="s">
        <v>89</v>
      </c>
      <c r="AX6" s="22" t="s">
        <v>104</v>
      </c>
      <c r="AY6" s="22" t="s">
        <v>90</v>
      </c>
      <c r="AZ6" s="22" t="s">
        <v>58</v>
      </c>
      <c r="BA6" s="22" t="s">
        <v>91</v>
      </c>
      <c r="BB6" s="22" t="s">
        <v>92</v>
      </c>
      <c r="BC6" s="22" t="s">
        <v>95</v>
      </c>
      <c r="BD6" s="22" t="s">
        <v>97</v>
      </c>
      <c r="BE6" s="22" t="s">
        <v>60</v>
      </c>
      <c r="BF6" s="22" t="s">
        <v>99</v>
      </c>
      <c r="BG6" s="59" t="s">
        <v>100</v>
      </c>
      <c r="BH6" s="22" t="s">
        <v>102</v>
      </c>
      <c r="BI6" s="22" t="s">
        <v>106</v>
      </c>
      <c r="BJ6" s="22" t="s">
        <v>80</v>
      </c>
      <c r="BK6" s="22" t="s">
        <v>88</v>
      </c>
      <c r="BL6" s="59" t="s">
        <v>93</v>
      </c>
      <c r="BM6" s="59" t="s">
        <v>94</v>
      </c>
      <c r="BN6" s="59" t="s">
        <v>96</v>
      </c>
      <c r="BO6" s="59" t="s">
        <v>98</v>
      </c>
      <c r="BP6" s="59" t="s">
        <v>101</v>
      </c>
      <c r="BQ6" s="22" t="s">
        <v>103</v>
      </c>
      <c r="BR6" s="22" t="s">
        <v>107</v>
      </c>
      <c r="BS6" s="22" t="s">
        <v>127</v>
      </c>
      <c r="BT6" s="22" t="s">
        <v>149</v>
      </c>
      <c r="BU6" s="22" t="s">
        <v>88</v>
      </c>
      <c r="BV6" s="69" t="s">
        <v>88</v>
      </c>
      <c r="BW6" s="22" t="s">
        <v>110</v>
      </c>
      <c r="BX6" s="22" t="s">
        <v>111</v>
      </c>
      <c r="BY6" s="22" t="s">
        <v>96</v>
      </c>
      <c r="BZ6" s="22" t="s">
        <v>113</v>
      </c>
      <c r="CA6" s="22" t="s">
        <v>119</v>
      </c>
      <c r="CB6" s="5" t="s">
        <v>98</v>
      </c>
      <c r="CC6" s="5" t="s">
        <v>101</v>
      </c>
      <c r="CD6" s="5" t="s">
        <v>103</v>
      </c>
      <c r="CE6" s="5" t="s">
        <v>124</v>
      </c>
      <c r="CF6" s="22" t="s">
        <v>105</v>
      </c>
      <c r="CG6" s="5" t="s">
        <v>129</v>
      </c>
      <c r="CH6" s="22" t="s">
        <v>131</v>
      </c>
      <c r="CI6" s="5" t="s">
        <v>133</v>
      </c>
      <c r="CJ6" s="84" t="s">
        <v>135</v>
      </c>
      <c r="CK6" s="5" t="s">
        <v>139</v>
      </c>
      <c r="CL6" s="5" t="s">
        <v>141</v>
      </c>
      <c r="CM6" s="5"/>
      <c r="CN6" s="22" t="s">
        <v>118</v>
      </c>
      <c r="CO6" s="22" t="s">
        <v>121</v>
      </c>
      <c r="CP6" s="22" t="s">
        <v>122</v>
      </c>
      <c r="CQ6" s="22" t="s">
        <v>123</v>
      </c>
      <c r="CR6" s="22" t="s">
        <v>125</v>
      </c>
      <c r="CS6" s="22" t="s">
        <v>128</v>
      </c>
      <c r="CT6" s="22" t="s">
        <v>130</v>
      </c>
      <c r="CU6" s="22" t="s">
        <v>132</v>
      </c>
      <c r="CV6" s="22" t="s">
        <v>134</v>
      </c>
      <c r="CW6" s="22" t="s">
        <v>136</v>
      </c>
      <c r="CX6" s="22" t="s">
        <v>140</v>
      </c>
      <c r="CY6" s="22" t="s">
        <v>142</v>
      </c>
      <c r="CZ6" s="22" t="s">
        <v>143</v>
      </c>
      <c r="DA6" s="22" t="s">
        <v>144</v>
      </c>
      <c r="DB6" s="22" t="s">
        <v>145</v>
      </c>
      <c r="DC6" s="22" t="s">
        <v>146</v>
      </c>
      <c r="DD6" s="22" t="s">
        <v>147</v>
      </c>
      <c r="DE6" s="22" t="s">
        <v>148</v>
      </c>
      <c r="DF6" s="22" t="s">
        <v>151</v>
      </c>
      <c r="DG6" s="22" t="s">
        <v>152</v>
      </c>
      <c r="DH6" s="22" t="s">
        <v>153</v>
      </c>
      <c r="DI6" s="22" t="s">
        <v>168</v>
      </c>
      <c r="DJ6" s="45" t="s">
        <v>169</v>
      </c>
      <c r="DK6" s="45" t="s">
        <v>173</v>
      </c>
      <c r="DL6" s="45" t="s">
        <v>176</v>
      </c>
      <c r="DM6" s="69" t="s">
        <v>179</v>
      </c>
      <c r="DN6" s="69" t="s">
        <v>180</v>
      </c>
      <c r="DO6" s="69" t="s">
        <v>181</v>
      </c>
      <c r="DP6" s="69" t="s">
        <v>182</v>
      </c>
    </row>
    <row r="7" spans="1:120" ht="15.75">
      <c r="A7" s="100"/>
      <c r="B7" s="26"/>
      <c r="C7" s="27"/>
      <c r="D7" s="28"/>
      <c r="E7" s="28"/>
      <c r="F7" s="27"/>
      <c r="G7" s="27"/>
      <c r="H7" s="27"/>
      <c r="I7" s="27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7"/>
      <c r="V7" s="10"/>
      <c r="W7" s="10"/>
      <c r="X7" s="10"/>
      <c r="Y7" s="9"/>
      <c r="Z7" s="10"/>
      <c r="AA7" s="2"/>
      <c r="AB7" s="10"/>
      <c r="AC7" s="8"/>
      <c r="AD7" s="8"/>
      <c r="AE7" s="9"/>
      <c r="AF7" s="9"/>
      <c r="AG7" s="9"/>
      <c r="AH7" s="8"/>
      <c r="AI7" s="9"/>
      <c r="AJ7" s="9"/>
      <c r="AK7" s="9"/>
      <c r="AL7" s="9"/>
      <c r="AM7" s="9"/>
      <c r="AN7" s="9"/>
      <c r="AO7" s="9"/>
      <c r="AP7" s="10"/>
      <c r="AQ7" s="29"/>
      <c r="AR7" s="9"/>
      <c r="AS7" s="9"/>
      <c r="AT7" s="10"/>
      <c r="AU7" s="9"/>
      <c r="AV7" s="8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65"/>
      <c r="BW7" s="9"/>
      <c r="BX7" s="9"/>
      <c r="BY7" s="21"/>
      <c r="BZ7" s="21"/>
      <c r="CA7" s="10"/>
      <c r="CB7" s="2"/>
      <c r="CC7" s="2"/>
      <c r="CD7" s="2"/>
      <c r="CE7" s="2"/>
      <c r="CF7" s="2"/>
      <c r="CG7" s="2"/>
      <c r="CH7" s="9"/>
      <c r="CI7" s="2"/>
      <c r="CJ7" s="2"/>
      <c r="CK7" s="2"/>
      <c r="CL7" s="2"/>
      <c r="CM7" s="2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10"/>
      <c r="DJ7" s="10"/>
      <c r="DK7" s="10"/>
      <c r="DL7" s="10"/>
      <c r="DM7" s="65"/>
      <c r="DN7" s="65"/>
      <c r="DO7" s="65"/>
      <c r="DP7" s="65"/>
    </row>
    <row r="8" spans="1:120" ht="15.75">
      <c r="A8" s="103"/>
      <c r="B8" s="16"/>
      <c r="C8" s="17"/>
      <c r="D8" s="16"/>
      <c r="E8" s="16"/>
      <c r="F8" s="16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16"/>
      <c r="W8" s="16"/>
      <c r="X8" s="16"/>
      <c r="Y8" s="16"/>
      <c r="Z8" s="17"/>
      <c r="AA8" s="3"/>
      <c r="AB8" s="17"/>
      <c r="AC8" s="15"/>
      <c r="AD8" s="15"/>
      <c r="AE8" s="16"/>
      <c r="AF8" s="16"/>
      <c r="AG8" s="16"/>
      <c r="AH8" s="16"/>
      <c r="AI8" s="8"/>
      <c r="AJ8" s="16"/>
      <c r="AK8" s="16"/>
      <c r="AL8" s="9"/>
      <c r="AM8" s="9"/>
      <c r="AN8" s="16"/>
      <c r="AO8" s="16"/>
      <c r="AP8" s="10"/>
      <c r="AQ8" s="32"/>
      <c r="AR8" s="16"/>
      <c r="AS8" s="16"/>
      <c r="AT8" s="17"/>
      <c r="AU8" s="16"/>
      <c r="AV8" s="15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68"/>
      <c r="BW8" s="16"/>
      <c r="BX8" s="16"/>
      <c r="BY8" s="16"/>
      <c r="BZ8" s="16"/>
      <c r="CA8" s="17"/>
      <c r="CB8" s="3"/>
      <c r="CC8" s="3"/>
      <c r="CD8" s="3"/>
      <c r="CE8" s="3"/>
      <c r="CF8" s="3"/>
      <c r="CG8" s="3"/>
      <c r="CH8" s="16"/>
      <c r="CI8" s="3"/>
      <c r="CJ8" s="3"/>
      <c r="CK8" s="3"/>
      <c r="CL8" s="3"/>
      <c r="CM8" s="3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7"/>
      <c r="DJ8" s="17"/>
      <c r="DK8" s="17"/>
      <c r="DL8" s="17"/>
      <c r="DM8" s="68"/>
      <c r="DN8" s="68"/>
      <c r="DO8" s="68"/>
      <c r="DP8" s="68"/>
    </row>
    <row r="9" spans="1:120" ht="15.75">
      <c r="A9" s="100"/>
      <c r="B9" s="9"/>
      <c r="C9" s="9"/>
      <c r="D9" s="8"/>
      <c r="E9" s="8"/>
      <c r="F9" s="9"/>
      <c r="G9" s="10"/>
      <c r="H9" s="10"/>
      <c r="I9" s="1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7"/>
      <c r="Z9" s="10"/>
      <c r="AA9" s="2"/>
      <c r="AB9" s="8"/>
      <c r="AC9" s="9"/>
      <c r="AD9" s="9"/>
      <c r="AE9" s="9"/>
      <c r="AF9" s="9"/>
      <c r="AG9" s="9"/>
      <c r="AH9" s="9"/>
      <c r="AI9" s="7"/>
      <c r="AJ9" s="9"/>
      <c r="AK9" s="9"/>
      <c r="AL9" s="7"/>
      <c r="AM9" s="7"/>
      <c r="AN9" s="9"/>
      <c r="AO9" s="9"/>
      <c r="AP9" s="4"/>
      <c r="AQ9" s="29"/>
      <c r="AR9" s="9"/>
      <c r="AS9" s="9"/>
      <c r="AT9" s="10"/>
      <c r="AU9" s="9"/>
      <c r="AV9" s="2"/>
      <c r="AW9" s="7"/>
      <c r="AX9" s="7"/>
      <c r="AY9" s="7"/>
      <c r="AZ9" s="8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8"/>
      <c r="BR9" s="9"/>
      <c r="BS9" s="9"/>
      <c r="BT9" s="9"/>
      <c r="BU9" s="9"/>
      <c r="BV9" s="63"/>
      <c r="BW9" s="9"/>
      <c r="BX9" s="8"/>
      <c r="BY9" s="9"/>
      <c r="BZ9" s="10"/>
      <c r="CA9" s="9"/>
      <c r="CB9" s="7"/>
      <c r="CC9" s="7"/>
      <c r="CD9" s="7"/>
      <c r="CE9" s="9"/>
      <c r="CF9" s="2"/>
      <c r="CG9" s="2"/>
      <c r="CH9" s="22"/>
      <c r="CI9" s="2"/>
      <c r="CJ9" s="2"/>
      <c r="CK9" s="2"/>
      <c r="CL9" s="2"/>
      <c r="CM9" s="2"/>
      <c r="CN9" s="8"/>
      <c r="CO9" s="8"/>
      <c r="CP9" s="8"/>
      <c r="CQ9" s="8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2"/>
      <c r="DK9" s="10"/>
      <c r="DL9" s="4"/>
      <c r="DM9" s="65"/>
      <c r="DN9" s="65"/>
      <c r="DO9" s="65"/>
      <c r="DP9" s="65"/>
    </row>
    <row r="10" spans="1:120" ht="15.75">
      <c r="A10" s="101" t="s">
        <v>63</v>
      </c>
      <c r="B10" s="33">
        <f aca="true" t="shared" si="0" ref="B10:G10">SUM(B12,B21,B28,B33)</f>
        <v>737341.8</v>
      </c>
      <c r="C10" s="33">
        <f t="shared" si="0"/>
        <v>975441.7</v>
      </c>
      <c r="D10" s="33">
        <f t="shared" si="0"/>
        <v>1142220.6</v>
      </c>
      <c r="E10" s="33">
        <f t="shared" si="0"/>
        <v>1229597</v>
      </c>
      <c r="F10" s="34">
        <f t="shared" si="0"/>
        <v>1081932.7999999998</v>
      </c>
      <c r="G10" s="34">
        <f t="shared" si="0"/>
        <v>1149971.07</v>
      </c>
      <c r="H10" s="34">
        <f aca="true" t="shared" si="1" ref="H10:T10">SUM(H12,H21,H28,H33)</f>
        <v>1182375.6400000001</v>
      </c>
      <c r="I10" s="34">
        <f t="shared" si="1"/>
        <v>1184464.97</v>
      </c>
      <c r="J10" s="33">
        <f t="shared" si="1"/>
        <v>1302331.5</v>
      </c>
      <c r="K10" s="33">
        <f t="shared" si="1"/>
        <v>1355182.7</v>
      </c>
      <c r="L10" s="33">
        <f t="shared" si="1"/>
        <v>1326976.7000000002</v>
      </c>
      <c r="M10" s="33">
        <f t="shared" si="1"/>
        <v>1361170.2000000002</v>
      </c>
      <c r="N10" s="33">
        <f t="shared" si="1"/>
        <v>1402289.4000000001</v>
      </c>
      <c r="O10" s="33">
        <f t="shared" si="1"/>
        <v>1375127.3</v>
      </c>
      <c r="P10" s="33">
        <f t="shared" si="1"/>
        <v>1344711.2</v>
      </c>
      <c r="Q10" s="33">
        <f t="shared" si="1"/>
        <v>1329905.3</v>
      </c>
      <c r="R10" s="33">
        <f t="shared" si="1"/>
        <v>1315802.2000000002</v>
      </c>
      <c r="S10" s="33">
        <f t="shared" si="1"/>
        <v>1370354.7000000002</v>
      </c>
      <c r="T10" s="33">
        <f t="shared" si="1"/>
        <v>1336422.4</v>
      </c>
      <c r="U10" s="33">
        <f>+SUM(U12,U21,U28,U33)+0.2</f>
        <v>1370573.0000000002</v>
      </c>
      <c r="V10" s="33">
        <f>+SUM(V12,V21,V28,V33)+0.2</f>
        <v>1404823.3712963264</v>
      </c>
      <c r="W10" s="33">
        <f>+SUM(W12,W21,W28,W33)+0.2</f>
        <v>1411491.6</v>
      </c>
      <c r="X10" s="33">
        <f>+SUM(X12,X21,X28,X33)+0.2</f>
        <v>1442106.2579345645</v>
      </c>
      <c r="Y10" s="33">
        <f>SUM(Y12,Y21,Y28,Y33)</f>
        <v>449575.19999999995</v>
      </c>
      <c r="Z10" s="33">
        <f aca="true" t="shared" si="2" ref="Z10:BH10">SUM(Z12,Z21,Z28,Z33)</f>
        <v>384475.30000000005</v>
      </c>
      <c r="AA10" s="33">
        <f t="shared" si="2"/>
        <v>449575.19999999995</v>
      </c>
      <c r="AB10" s="33">
        <f t="shared" si="2"/>
        <v>459891.9</v>
      </c>
      <c r="AC10" s="33">
        <f t="shared" si="2"/>
        <v>455400.10000000003</v>
      </c>
      <c r="AD10" s="33">
        <f t="shared" si="2"/>
        <v>452118.89999999997</v>
      </c>
      <c r="AE10" s="33">
        <f t="shared" si="2"/>
        <v>448688.7</v>
      </c>
      <c r="AF10" s="33">
        <f t="shared" si="2"/>
        <v>494563.29999999993</v>
      </c>
      <c r="AG10" s="33">
        <f t="shared" si="2"/>
        <v>498546.9</v>
      </c>
      <c r="AH10" s="33">
        <f t="shared" si="2"/>
        <v>463268.21804394206</v>
      </c>
      <c r="AI10" s="33">
        <f t="shared" si="2"/>
        <v>399427.14837181836</v>
      </c>
      <c r="AJ10" s="33">
        <f t="shared" si="2"/>
        <v>402720.9647952888</v>
      </c>
      <c r="AK10" s="33">
        <f t="shared" si="2"/>
        <v>409936.2458439396</v>
      </c>
      <c r="AL10" s="33">
        <f t="shared" si="2"/>
        <v>417924.9190775298</v>
      </c>
      <c r="AM10" s="33">
        <f t="shared" si="2"/>
        <v>419714.2312888235</v>
      </c>
      <c r="AN10" s="33">
        <f t="shared" si="2"/>
        <v>422353.0296009947</v>
      </c>
      <c r="AO10" s="33">
        <f t="shared" si="2"/>
        <v>430180.3787319645</v>
      </c>
      <c r="AP10" s="33">
        <f t="shared" si="2"/>
        <v>436078.40315156674</v>
      </c>
      <c r="AQ10" s="33">
        <f t="shared" si="2"/>
        <v>428509.9000093204</v>
      </c>
      <c r="AR10" s="33">
        <f t="shared" si="2"/>
        <v>442266.9290977925</v>
      </c>
      <c r="AS10" s="33">
        <f t="shared" si="2"/>
        <v>449255.80692027265</v>
      </c>
      <c r="AT10" s="34">
        <f t="shared" si="2"/>
        <v>457479.45777255064</v>
      </c>
      <c r="AU10" s="33">
        <f t="shared" si="2"/>
        <v>481050.4896304087</v>
      </c>
      <c r="AV10" s="36">
        <f t="shared" si="2"/>
        <v>461871.5384810779</v>
      </c>
      <c r="AW10" s="33">
        <f aca="true" t="shared" si="3" ref="AW10:BB10">SUM(AW12,AW21,AW28,AW33)</f>
        <v>473937.05295678164</v>
      </c>
      <c r="AX10" s="33">
        <f t="shared" si="3"/>
        <v>604997.5205031682</v>
      </c>
      <c r="AY10" s="35">
        <f t="shared" si="3"/>
        <v>472580.75395197934</v>
      </c>
      <c r="AZ10" s="35">
        <f t="shared" si="3"/>
        <v>472580.75395197934</v>
      </c>
      <c r="BA10" s="33">
        <f>SUM(BA12,BA21,BA28,BA33)</f>
        <v>501983.48843998986</v>
      </c>
      <c r="BB10" s="33">
        <f t="shared" si="3"/>
        <v>470117.94447511295</v>
      </c>
      <c r="BC10" s="33">
        <f t="shared" si="2"/>
        <v>482217.56202070456</v>
      </c>
      <c r="BD10" s="33">
        <f t="shared" si="2"/>
        <v>496765.7642695904</v>
      </c>
      <c r="BE10" s="33">
        <f t="shared" si="2"/>
        <v>503953.3678908247</v>
      </c>
      <c r="BF10" s="33">
        <f t="shared" si="2"/>
        <v>542514.0774644983</v>
      </c>
      <c r="BG10" s="33">
        <f t="shared" si="2"/>
        <v>550038.2015042928</v>
      </c>
      <c r="BH10" s="33">
        <f t="shared" si="2"/>
        <v>539681.7013415126</v>
      </c>
      <c r="BI10" s="33">
        <f aca="true" t="shared" si="4" ref="BI10:BP10">SUM(BI12,BI21,BI28,BI33)</f>
        <v>604997.7382297331</v>
      </c>
      <c r="BJ10" s="33">
        <f t="shared" si="4"/>
        <v>399427.14837181836</v>
      </c>
      <c r="BK10" s="33">
        <f t="shared" si="4"/>
        <v>631152.4393941644</v>
      </c>
      <c r="BL10" s="33">
        <f t="shared" si="4"/>
        <v>602570.2716444613</v>
      </c>
      <c r="BM10" s="33">
        <f t="shared" si="4"/>
        <v>604757.0182067363</v>
      </c>
      <c r="BN10" s="33">
        <f>SUM(BN12,BN21,BN28,BN33)</f>
        <v>608385.4646064827</v>
      </c>
      <c r="BO10" s="33">
        <f>SUM(BO12,BO21,BO28,BO33)</f>
        <v>608429.3826460677</v>
      </c>
      <c r="BP10" s="33">
        <f t="shared" si="4"/>
        <v>612968.0966055981</v>
      </c>
      <c r="BQ10" s="8">
        <v>608780.7943630631</v>
      </c>
      <c r="BR10" s="33">
        <f>SUM(BR12,BR21,BR28,BR33)</f>
        <v>613116.2782143475</v>
      </c>
      <c r="BS10" s="33">
        <f>SUM(BS12,BS21,BS28,BS33)</f>
        <v>654153.5940919879</v>
      </c>
      <c r="BT10" s="33">
        <f>SUM(BT12,BT21,BT28,BT33)</f>
        <v>688985.0580273924</v>
      </c>
      <c r="BU10" s="33">
        <f aca="true" t="shared" si="5" ref="BU10:CF10">SUM(BU12,BU21,BU28,BU33)</f>
        <v>631152.4393941644</v>
      </c>
      <c r="BV10" s="33">
        <f t="shared" si="5"/>
        <v>621845.3</v>
      </c>
      <c r="BW10" s="33">
        <f t="shared" si="5"/>
        <v>642835.7</v>
      </c>
      <c r="BX10" s="33">
        <f t="shared" si="5"/>
        <v>626618.945</v>
      </c>
      <c r="BY10" s="33">
        <f t="shared" si="5"/>
        <v>608868.4934407782</v>
      </c>
      <c r="BZ10" s="33">
        <f t="shared" si="5"/>
        <v>664086.8401240846</v>
      </c>
      <c r="CA10" s="33">
        <f t="shared" si="5"/>
        <v>607822.2182223464</v>
      </c>
      <c r="CB10" s="33">
        <f t="shared" si="5"/>
        <v>608853.2746545225</v>
      </c>
      <c r="CC10" s="33">
        <f t="shared" si="5"/>
        <v>613409.0911937349</v>
      </c>
      <c r="CD10" s="33">
        <f t="shared" si="5"/>
        <v>609422.3781520743</v>
      </c>
      <c r="CE10" s="33">
        <f t="shared" si="5"/>
        <v>613116.2782143475</v>
      </c>
      <c r="CF10" s="64">
        <f t="shared" si="5"/>
        <v>624933.0140097195</v>
      </c>
      <c r="CG10" s="33">
        <f aca="true" t="shared" si="6" ref="CG10:CL10">SUM(CG12,CG21,CG28,CG33)</f>
        <v>644681.8813436329</v>
      </c>
      <c r="CH10" s="64">
        <f t="shared" si="6"/>
        <v>650431.4127306388</v>
      </c>
      <c r="CI10" s="64">
        <f t="shared" si="6"/>
        <v>645645.8931733031</v>
      </c>
      <c r="CJ10" s="64">
        <f t="shared" si="6"/>
        <v>654781.8586737209</v>
      </c>
      <c r="CK10" s="64">
        <f t="shared" si="6"/>
        <v>656454.2594996993</v>
      </c>
      <c r="CL10" s="64">
        <f t="shared" si="6"/>
        <v>656331.6893652385</v>
      </c>
      <c r="CM10" s="2">
        <v>664086.8401240846</v>
      </c>
      <c r="CN10" s="64">
        <f aca="true" t="shared" si="7" ref="CN10:CY10">SUM(CN12,CN21,CN28,CN33)</f>
        <v>665483.090455172</v>
      </c>
      <c r="CO10" s="64">
        <f t="shared" si="7"/>
        <v>658550.8174794738</v>
      </c>
      <c r="CP10" s="64">
        <f t="shared" si="7"/>
        <v>654695.0643351652</v>
      </c>
      <c r="CQ10" s="64">
        <f t="shared" si="7"/>
        <v>653428.4435716092</v>
      </c>
      <c r="CR10" s="33">
        <f t="shared" si="7"/>
        <v>654153.5940919879</v>
      </c>
      <c r="CS10" s="64">
        <f t="shared" si="7"/>
        <v>643630.3160852641</v>
      </c>
      <c r="CT10" s="33">
        <f t="shared" si="7"/>
        <v>645486.9383932927</v>
      </c>
      <c r="CU10" s="33">
        <f t="shared" si="7"/>
        <v>635730.3823735046</v>
      </c>
      <c r="CV10" s="33">
        <f t="shared" si="7"/>
        <v>637750.9205325631</v>
      </c>
      <c r="CW10" s="33">
        <f t="shared" si="7"/>
        <v>650036.7227917311</v>
      </c>
      <c r="CX10" s="33">
        <f t="shared" si="7"/>
        <v>659639.7903824439</v>
      </c>
      <c r="CY10" s="33">
        <f t="shared" si="7"/>
        <v>656026.0929624011</v>
      </c>
      <c r="CZ10" s="33">
        <v>660960.4863501263</v>
      </c>
      <c r="DA10" s="33">
        <f aca="true" t="shared" si="8" ref="DA10:DJ10">SUM(DA12,DA21,DA28,DA33)</f>
        <v>658334.677602419</v>
      </c>
      <c r="DB10" s="33">
        <f t="shared" si="8"/>
        <v>659183.233542728</v>
      </c>
      <c r="DC10" s="33">
        <f t="shared" si="8"/>
        <v>657096.2231842738</v>
      </c>
      <c r="DD10" s="33">
        <f t="shared" si="8"/>
        <v>688985.0580273924</v>
      </c>
      <c r="DE10" s="33">
        <f t="shared" si="8"/>
        <v>673856.6739292059</v>
      </c>
      <c r="DF10" s="33">
        <f t="shared" si="8"/>
        <v>681991.6960039339</v>
      </c>
      <c r="DG10" s="33">
        <f t="shared" si="8"/>
        <v>705200.0582790453</v>
      </c>
      <c r="DH10" s="33">
        <f t="shared" si="8"/>
        <v>710849.784684195</v>
      </c>
      <c r="DI10" s="33">
        <f t="shared" si="8"/>
        <v>730504.6469557406</v>
      </c>
      <c r="DJ10" s="34">
        <f t="shared" si="8"/>
        <v>733170.3879986478</v>
      </c>
      <c r="DK10" s="10">
        <v>712336.1620540752</v>
      </c>
      <c r="DL10" s="10">
        <v>736756.4438625288</v>
      </c>
      <c r="DM10" s="64">
        <f>SUM(DM12,DM21,DM28,DM33)</f>
        <v>733863.0752681695</v>
      </c>
      <c r="DN10" s="141">
        <f>SUM(DN12,DN21,DN28,DN33)</f>
        <v>726580.8795600119</v>
      </c>
      <c r="DO10" s="141">
        <f>SUM(DO12,DO21,DO28,DO33)</f>
        <v>724781.1959149563</v>
      </c>
      <c r="DP10" s="141">
        <f>SUM(DP12,DP21,DP28,DP33)</f>
        <v>724781.1959149563</v>
      </c>
    </row>
    <row r="11" spans="1:120" ht="15.75">
      <c r="A11" s="100"/>
      <c r="B11" s="9"/>
      <c r="C11" s="9"/>
      <c r="D11" s="9"/>
      <c r="E11" s="9"/>
      <c r="F11" s="10"/>
      <c r="G11" s="10"/>
      <c r="H11" s="10"/>
      <c r="I11" s="1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0"/>
      <c r="Z11" s="10"/>
      <c r="AA11" s="2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10"/>
      <c r="AQ11" s="29"/>
      <c r="AR11" s="9"/>
      <c r="AS11" s="9"/>
      <c r="AT11" s="10"/>
      <c r="AU11" s="9"/>
      <c r="AV11" s="2"/>
      <c r="AW11" s="9"/>
      <c r="AX11" s="9"/>
      <c r="AY11" s="8"/>
      <c r="AZ11" s="8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8"/>
      <c r="BR11" s="9"/>
      <c r="BS11" s="9"/>
      <c r="BT11" s="9"/>
      <c r="BU11" s="9"/>
      <c r="BV11" s="65"/>
      <c r="BW11" s="9"/>
      <c r="BX11" s="9"/>
      <c r="BY11" s="9"/>
      <c r="BZ11" s="10"/>
      <c r="CA11" s="9"/>
      <c r="CB11" s="9"/>
      <c r="CC11" s="9"/>
      <c r="CD11" s="9"/>
      <c r="CE11" s="9"/>
      <c r="CF11" s="65"/>
      <c r="CG11" s="9"/>
      <c r="CH11" s="65"/>
      <c r="CI11" s="65"/>
      <c r="CJ11" s="65"/>
      <c r="CK11" s="65"/>
      <c r="CL11" s="65"/>
      <c r="CM11" s="2"/>
      <c r="CN11" s="65"/>
      <c r="CO11" s="65"/>
      <c r="CP11" s="65"/>
      <c r="CQ11" s="65"/>
      <c r="CR11" s="9"/>
      <c r="CS11" s="65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10"/>
      <c r="DK11" s="10"/>
      <c r="DL11" s="10"/>
      <c r="DM11" s="65"/>
      <c r="DN11" s="63"/>
      <c r="DO11" s="63"/>
      <c r="DP11" s="63"/>
    </row>
    <row r="12" spans="1:120" ht="15.75">
      <c r="A12" s="101" t="s">
        <v>154</v>
      </c>
      <c r="B12" s="35">
        <f aca="true" t="shared" si="9" ref="B12:G12">SUM(B14,B18,B19)</f>
        <v>242962.80000000002</v>
      </c>
      <c r="C12" s="35">
        <f t="shared" si="9"/>
        <v>315486.2</v>
      </c>
      <c r="D12" s="35">
        <f t="shared" si="9"/>
        <v>357172.4</v>
      </c>
      <c r="E12" s="35">
        <f t="shared" si="9"/>
        <v>382358.89999999997</v>
      </c>
      <c r="F12" s="35">
        <f t="shared" si="9"/>
        <v>341029.5</v>
      </c>
      <c r="G12" s="36">
        <f t="shared" si="9"/>
        <v>374358.31</v>
      </c>
      <c r="H12" s="34">
        <f aca="true" t="shared" si="10" ref="H12:BH12">SUM(H14,H18,H19)</f>
        <v>379936.00000000006</v>
      </c>
      <c r="I12" s="34">
        <f t="shared" si="10"/>
        <v>386369.03</v>
      </c>
      <c r="J12" s="33">
        <f t="shared" si="10"/>
        <v>432846.39999999997</v>
      </c>
      <c r="K12" s="33">
        <f t="shared" si="10"/>
        <v>446973.5</v>
      </c>
      <c r="L12" s="33">
        <f t="shared" si="10"/>
        <v>436465.2</v>
      </c>
      <c r="M12" s="33">
        <f t="shared" si="10"/>
        <v>447219.10000000003</v>
      </c>
      <c r="N12" s="33">
        <f t="shared" si="10"/>
        <v>463659.7</v>
      </c>
      <c r="O12" s="33">
        <f t="shared" si="10"/>
        <v>456162.5</v>
      </c>
      <c r="P12" s="33">
        <f t="shared" si="10"/>
        <v>444757.5</v>
      </c>
      <c r="Q12" s="33">
        <f t="shared" si="10"/>
        <v>437558.6</v>
      </c>
      <c r="R12" s="33">
        <f t="shared" si="10"/>
        <v>431291.6</v>
      </c>
      <c r="S12" s="33">
        <f t="shared" si="10"/>
        <v>448716.6000000001</v>
      </c>
      <c r="T12" s="33">
        <f t="shared" si="10"/>
        <v>441784.7</v>
      </c>
      <c r="U12" s="33">
        <f t="shared" si="10"/>
        <v>459201.30000000005</v>
      </c>
      <c r="V12" s="33">
        <f t="shared" si="10"/>
        <v>471760.0028698708</v>
      </c>
      <c r="W12" s="33">
        <f t="shared" si="10"/>
        <v>474098.5</v>
      </c>
      <c r="X12" s="33">
        <f t="shared" si="10"/>
        <v>486715.617667935</v>
      </c>
      <c r="Y12" s="33">
        <f t="shared" si="10"/>
        <v>177792.40000000002</v>
      </c>
      <c r="Z12" s="33">
        <f t="shared" si="10"/>
        <v>151807.6</v>
      </c>
      <c r="AA12" s="33">
        <f t="shared" si="10"/>
        <v>177792.40000000002</v>
      </c>
      <c r="AB12" s="33">
        <f t="shared" si="10"/>
        <v>167174.2</v>
      </c>
      <c r="AC12" s="33">
        <f t="shared" si="10"/>
        <v>165947.40000000002</v>
      </c>
      <c r="AD12" s="33">
        <f t="shared" si="10"/>
        <v>177237.09999999998</v>
      </c>
      <c r="AE12" s="33">
        <f t="shared" si="10"/>
        <v>174859.8</v>
      </c>
      <c r="AF12" s="33">
        <f t="shared" si="10"/>
        <v>202103.19999999998</v>
      </c>
      <c r="AG12" s="33">
        <f t="shared" si="10"/>
        <v>201160.80000000002</v>
      </c>
      <c r="AH12" s="33">
        <f t="shared" si="10"/>
        <v>199005.27071539208</v>
      </c>
      <c r="AI12" s="9">
        <f t="shared" si="10"/>
        <v>175654.66657262848</v>
      </c>
      <c r="AJ12" s="9">
        <f t="shared" si="10"/>
        <v>176789.4058532242</v>
      </c>
      <c r="AK12" s="9">
        <f t="shared" si="10"/>
        <v>179587.9852653031</v>
      </c>
      <c r="AL12" s="9">
        <f t="shared" si="10"/>
        <v>181754.31886016522</v>
      </c>
      <c r="AM12" s="9">
        <f t="shared" si="10"/>
        <v>182905.02840816168</v>
      </c>
      <c r="AN12" s="9">
        <f t="shared" si="10"/>
        <v>187395.02508136808</v>
      </c>
      <c r="AO12" s="9">
        <f t="shared" si="10"/>
        <v>194720.93413128908</v>
      </c>
      <c r="AP12" s="9">
        <f t="shared" si="10"/>
        <v>197853.75136785654</v>
      </c>
      <c r="AQ12" s="9">
        <f t="shared" si="10"/>
        <v>194215.43165845756</v>
      </c>
      <c r="AR12" s="9">
        <f t="shared" si="10"/>
        <v>199164.34342856577</v>
      </c>
      <c r="AS12" s="9">
        <f t="shared" si="10"/>
        <v>203512.77821383218</v>
      </c>
      <c r="AT12" s="10">
        <f t="shared" si="10"/>
        <v>208353.7201660509</v>
      </c>
      <c r="AU12" s="9">
        <f t="shared" si="10"/>
        <v>211479.74236626233</v>
      </c>
      <c r="AV12" s="2">
        <f t="shared" si="10"/>
        <v>209093.7048744274</v>
      </c>
      <c r="AW12" s="9">
        <f>SUM(AW14,AW18,AW19)</f>
        <v>214938.51043156968</v>
      </c>
      <c r="AX12" s="9">
        <f>SUM(AX14,AX18,AX19)</f>
        <v>250764.09576753748</v>
      </c>
      <c r="AY12" s="8">
        <f>SUM(AY14,AY18,AY19)</f>
        <v>213801.5185421888</v>
      </c>
      <c r="AZ12" s="8">
        <f t="shared" si="10"/>
        <v>213801.5185421888</v>
      </c>
      <c r="BA12" s="9">
        <f>SUM(BA14,BA18,BA19)</f>
        <v>219459.24105057758</v>
      </c>
      <c r="BB12" s="9">
        <f>SUM(BB14,BB18,BB19)</f>
        <v>210889.88696773356</v>
      </c>
      <c r="BC12" s="9">
        <f t="shared" si="10"/>
        <v>215803.48630708092</v>
      </c>
      <c r="BD12" s="9">
        <f t="shared" si="10"/>
        <v>224032.48983621996</v>
      </c>
      <c r="BE12" s="9">
        <f t="shared" si="10"/>
        <v>228441.81071063172</v>
      </c>
      <c r="BF12" s="9">
        <f t="shared" si="10"/>
        <v>238446.5728392382</v>
      </c>
      <c r="BG12" s="9">
        <f t="shared" si="10"/>
        <v>242190.54673726493</v>
      </c>
      <c r="BH12" s="9">
        <f t="shared" si="10"/>
        <v>236928.66536148536</v>
      </c>
      <c r="BI12" s="9">
        <f aca="true" t="shared" si="11" ref="BI12:BP12">SUM(BI14,BI18,BI19)</f>
        <v>250764.09576753748</v>
      </c>
      <c r="BJ12" s="9">
        <f t="shared" si="11"/>
        <v>175654.66657262848</v>
      </c>
      <c r="BK12" s="9">
        <f t="shared" si="11"/>
        <v>257284.72867048948</v>
      </c>
      <c r="BL12" s="9">
        <f t="shared" si="11"/>
        <v>251997.95561329892</v>
      </c>
      <c r="BM12" s="9">
        <f t="shared" si="11"/>
        <v>253812.19784814736</v>
      </c>
      <c r="BN12" s="9">
        <f>SUM(BN14,BN18,BN19)</f>
        <v>255074.9381333538</v>
      </c>
      <c r="BO12" s="9">
        <f>SUM(BO14,BO18,BO19)</f>
        <v>254085.9271673527</v>
      </c>
      <c r="BP12" s="9">
        <f t="shared" si="11"/>
        <v>256052.75224836002</v>
      </c>
      <c r="BQ12" s="8">
        <v>253242.7041443349</v>
      </c>
      <c r="BR12" s="9">
        <f>SUM(BR14,BR18,BR19)</f>
        <v>255427.28725159744</v>
      </c>
      <c r="BS12" s="9">
        <f>SUM(BS14,BS18,BS19)</f>
        <v>295739.48431635107</v>
      </c>
      <c r="BT12" s="9">
        <f>SUM(BT14,BT18,BT19)</f>
        <v>326194.6784042026</v>
      </c>
      <c r="BU12" s="9">
        <f aca="true" t="shared" si="12" ref="BU12:CF12">SUM(BU14,BU18,BU19)</f>
        <v>257284.72867048948</v>
      </c>
      <c r="BV12" s="9">
        <f t="shared" si="12"/>
        <v>265528.4</v>
      </c>
      <c r="BW12" s="9">
        <f t="shared" si="12"/>
        <v>267084.1</v>
      </c>
      <c r="BX12" s="9">
        <f t="shared" si="12"/>
        <v>266907</v>
      </c>
      <c r="BY12" s="9">
        <f t="shared" si="12"/>
        <v>255214.2260470425</v>
      </c>
      <c r="BZ12" s="9">
        <f t="shared" si="12"/>
        <v>297694.5702438199</v>
      </c>
      <c r="CA12" s="9">
        <f t="shared" si="12"/>
        <v>253858.15546211912</v>
      </c>
      <c r="CB12" s="9">
        <f t="shared" si="12"/>
        <v>254225.2710779751</v>
      </c>
      <c r="CC12" s="9">
        <f t="shared" si="12"/>
        <v>256192.1205857774</v>
      </c>
      <c r="CD12" s="9">
        <f t="shared" si="12"/>
        <v>253382.11772292902</v>
      </c>
      <c r="CE12" s="9">
        <f t="shared" si="12"/>
        <v>255427.28725159744</v>
      </c>
      <c r="CF12" s="65">
        <f t="shared" si="12"/>
        <v>267385.2723820545</v>
      </c>
      <c r="CG12" s="9">
        <f aca="true" t="shared" si="13" ref="CG12:CL12">SUM(CG14,CG18,CG19)</f>
        <v>282959.63770220964</v>
      </c>
      <c r="CH12" s="65">
        <f t="shared" si="13"/>
        <v>283819.311410908</v>
      </c>
      <c r="CI12" s="65">
        <f t="shared" si="13"/>
        <v>285203.28967497544</v>
      </c>
      <c r="CJ12" s="65">
        <f t="shared" si="13"/>
        <v>288632.7587765794</v>
      </c>
      <c r="CK12" s="65">
        <f t="shared" si="13"/>
        <v>289045.2417515683</v>
      </c>
      <c r="CL12" s="65">
        <f t="shared" si="13"/>
        <v>288716.8284123374</v>
      </c>
      <c r="CM12" s="2">
        <v>297694.5702438199</v>
      </c>
      <c r="CN12" s="65">
        <f aca="true" t="shared" si="14" ref="CN12:CY12">SUM(CN14,CN18,CN19)</f>
        <v>297501.62657534867</v>
      </c>
      <c r="CO12" s="65">
        <f t="shared" si="14"/>
        <v>294164.27811779774</v>
      </c>
      <c r="CP12" s="65">
        <f t="shared" si="14"/>
        <v>293962.5594900195</v>
      </c>
      <c r="CQ12" s="65">
        <f t="shared" si="14"/>
        <v>294125.95324783726</v>
      </c>
      <c r="CR12" s="9">
        <f t="shared" si="14"/>
        <v>295739.48431635107</v>
      </c>
      <c r="CS12" s="65">
        <f t="shared" si="14"/>
        <v>290395.5474488625</v>
      </c>
      <c r="CT12" s="9">
        <f t="shared" si="14"/>
        <v>293942.5621254968</v>
      </c>
      <c r="CU12" s="9">
        <f t="shared" si="14"/>
        <v>286758.4473251334</v>
      </c>
      <c r="CV12" s="9">
        <f t="shared" si="14"/>
        <v>289623.23634697474</v>
      </c>
      <c r="CW12" s="9">
        <f t="shared" si="14"/>
        <v>297429.5820407674</v>
      </c>
      <c r="CX12" s="9">
        <f t="shared" si="14"/>
        <v>306092.8480525872</v>
      </c>
      <c r="CY12" s="9">
        <f t="shared" si="14"/>
        <v>303233.61345143087</v>
      </c>
      <c r="CZ12" s="9">
        <v>305426.4661655589</v>
      </c>
      <c r="DA12" s="9">
        <f aca="true" t="shared" si="15" ref="DA12:DJ12">SUM(DA14,DA18,DA19)</f>
        <v>300793.54195125523</v>
      </c>
      <c r="DB12" s="9">
        <f t="shared" si="15"/>
        <v>301646.4972793859</v>
      </c>
      <c r="DC12" s="9">
        <f t="shared" si="15"/>
        <v>300754.7495179166</v>
      </c>
      <c r="DD12" s="9">
        <f t="shared" si="15"/>
        <v>326194.6784042026</v>
      </c>
      <c r="DE12" s="9">
        <f t="shared" si="15"/>
        <v>310734.5673794648</v>
      </c>
      <c r="DF12" s="9">
        <f t="shared" si="15"/>
        <v>315232.9089438298</v>
      </c>
      <c r="DG12" s="9">
        <f t="shared" si="15"/>
        <v>316320.2882746175</v>
      </c>
      <c r="DH12" s="9">
        <f t="shared" si="15"/>
        <v>317670.62376873713</v>
      </c>
      <c r="DI12" s="9">
        <f t="shared" si="15"/>
        <v>335887.43055559194</v>
      </c>
      <c r="DJ12" s="10">
        <f t="shared" si="15"/>
        <v>338082.92403878423</v>
      </c>
      <c r="DK12" s="10">
        <v>319978.6215878901</v>
      </c>
      <c r="DL12" s="10">
        <v>338783.0894007186</v>
      </c>
      <c r="DM12" s="65">
        <f>SUM(DM14,DM18,DM19)</f>
        <v>337104.5440915614</v>
      </c>
      <c r="DN12" s="63">
        <f>SUM(DN14,DN18,DN19)</f>
        <v>333726.5170240545</v>
      </c>
      <c r="DO12" s="63">
        <f>SUM(DO14,DO18,DO19)</f>
        <v>333568.6450481607</v>
      </c>
      <c r="DP12" s="63">
        <f>SUM(DP14,DP18,DP19)</f>
        <v>333568.6450481607</v>
      </c>
    </row>
    <row r="13" spans="1:120" ht="15.75">
      <c r="A13" s="101" t="s">
        <v>0</v>
      </c>
      <c r="B13" s="9"/>
      <c r="C13" s="9"/>
      <c r="D13" s="9"/>
      <c r="E13" s="9"/>
      <c r="F13" s="10"/>
      <c r="G13" s="10"/>
      <c r="H13" s="10"/>
      <c r="I13" s="1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0"/>
      <c r="AA13" s="2"/>
      <c r="AB13" s="8"/>
      <c r="AC13" s="8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0"/>
      <c r="AQ13" s="29"/>
      <c r="AR13" s="9"/>
      <c r="AS13" s="9"/>
      <c r="AT13" s="10"/>
      <c r="AU13" s="9"/>
      <c r="AV13" s="2"/>
      <c r="AW13" s="9"/>
      <c r="AX13" s="9"/>
      <c r="AY13" s="8"/>
      <c r="AZ13" s="8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8"/>
      <c r="BR13" s="9"/>
      <c r="BS13" s="9"/>
      <c r="BT13" s="9"/>
      <c r="BU13" s="9"/>
      <c r="BV13" s="65"/>
      <c r="BW13" s="9"/>
      <c r="BX13" s="9"/>
      <c r="BY13" s="9"/>
      <c r="BZ13" s="10"/>
      <c r="CA13" s="9"/>
      <c r="CB13" s="9"/>
      <c r="CC13" s="9"/>
      <c r="CD13" s="9"/>
      <c r="CE13" s="9"/>
      <c r="CF13" s="65"/>
      <c r="CG13" s="9"/>
      <c r="CH13" s="65"/>
      <c r="CI13" s="65"/>
      <c r="CJ13" s="65"/>
      <c r="CK13" s="65"/>
      <c r="CL13" s="65"/>
      <c r="CM13" s="2"/>
      <c r="CN13" s="65"/>
      <c r="CO13" s="65"/>
      <c r="CP13" s="65"/>
      <c r="CQ13" s="65"/>
      <c r="CR13" s="9"/>
      <c r="CS13" s="65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10"/>
      <c r="DK13" s="10"/>
      <c r="DL13" s="10"/>
      <c r="DM13" s="65"/>
      <c r="DN13" s="63"/>
      <c r="DO13" s="63"/>
      <c r="DP13" s="63"/>
    </row>
    <row r="14" spans="1:120" ht="15.75">
      <c r="A14" s="101" t="s">
        <v>2</v>
      </c>
      <c r="B14" s="33">
        <f aca="true" t="shared" si="16" ref="B14:G14">SUM(B15:B16)</f>
        <v>176253.1</v>
      </c>
      <c r="C14" s="33">
        <f t="shared" si="16"/>
        <v>224831.1</v>
      </c>
      <c r="D14" s="33">
        <f t="shared" si="16"/>
        <v>248111.2</v>
      </c>
      <c r="E14" s="33">
        <v>254531.6</v>
      </c>
      <c r="F14" s="34">
        <f t="shared" si="16"/>
        <v>211815.30000000002</v>
      </c>
      <c r="G14" s="34">
        <f t="shared" si="16"/>
        <v>232360.61</v>
      </c>
      <c r="H14" s="34">
        <f aca="true" t="shared" si="17" ref="H14:BF14">SUM(H15:H16)</f>
        <v>236530.99000000002</v>
      </c>
      <c r="I14" s="34">
        <f t="shared" si="17"/>
        <v>241287.5</v>
      </c>
      <c r="J14" s="33">
        <f t="shared" si="17"/>
        <v>272337.1</v>
      </c>
      <c r="K14" s="33">
        <f t="shared" si="17"/>
        <v>281254.5</v>
      </c>
      <c r="L14" s="33">
        <f t="shared" si="17"/>
        <v>274239.5</v>
      </c>
      <c r="M14" s="33">
        <f t="shared" si="17"/>
        <v>281099.2</v>
      </c>
      <c r="N14" s="33">
        <f t="shared" si="17"/>
        <v>291042.9</v>
      </c>
      <c r="O14" s="33">
        <f t="shared" si="17"/>
        <v>286540.2</v>
      </c>
      <c r="P14" s="33">
        <f t="shared" si="17"/>
        <v>279504.9</v>
      </c>
      <c r="Q14" s="33">
        <f t="shared" si="17"/>
        <v>275137.3</v>
      </c>
      <c r="R14" s="33">
        <f t="shared" si="17"/>
        <v>271038.6</v>
      </c>
      <c r="S14" s="33">
        <f t="shared" si="17"/>
        <v>281799.60000000003</v>
      </c>
      <c r="T14" s="33">
        <f t="shared" si="17"/>
        <v>280249</v>
      </c>
      <c r="U14" s="33">
        <f t="shared" si="17"/>
        <v>294024.60000000003</v>
      </c>
      <c r="V14" s="33">
        <f t="shared" si="17"/>
        <v>303357.73567096866</v>
      </c>
      <c r="W14" s="33">
        <f t="shared" si="17"/>
        <v>304826.5</v>
      </c>
      <c r="X14" s="33">
        <f t="shared" si="17"/>
        <v>314290.1031724991</v>
      </c>
      <c r="Y14" s="33">
        <f t="shared" si="17"/>
        <v>118031.6</v>
      </c>
      <c r="Z14" s="33">
        <f t="shared" si="17"/>
        <v>123598</v>
      </c>
      <c r="AA14" s="33">
        <f t="shared" si="17"/>
        <v>118031.6</v>
      </c>
      <c r="AB14" s="33">
        <f t="shared" si="17"/>
        <v>110344.8</v>
      </c>
      <c r="AC14" s="33">
        <f t="shared" si="17"/>
        <v>109602.20000000001</v>
      </c>
      <c r="AD14" s="33">
        <f t="shared" si="17"/>
        <v>128328.09999999999</v>
      </c>
      <c r="AE14" s="33">
        <f t="shared" si="17"/>
        <v>126672.4</v>
      </c>
      <c r="AF14" s="33">
        <f t="shared" si="17"/>
        <v>149813.69999999998</v>
      </c>
      <c r="AG14" s="33">
        <f t="shared" si="17"/>
        <v>149226.30000000002</v>
      </c>
      <c r="AH14" s="33">
        <f t="shared" si="17"/>
        <v>148124.24066339535</v>
      </c>
      <c r="AI14" s="9">
        <f t="shared" si="17"/>
        <v>137698.34645135715</v>
      </c>
      <c r="AJ14" s="9">
        <f t="shared" si="17"/>
        <v>138395.35092458184</v>
      </c>
      <c r="AK14" s="9">
        <f t="shared" si="17"/>
        <v>140740.04198151449</v>
      </c>
      <c r="AL14" s="9">
        <f t="shared" si="17"/>
        <v>142429.24367144768</v>
      </c>
      <c r="AM14" s="9">
        <f t="shared" si="17"/>
        <v>143531.22032713017</v>
      </c>
      <c r="AN14" s="9">
        <f t="shared" si="17"/>
        <v>147913.93342080183</v>
      </c>
      <c r="AO14" s="9">
        <f t="shared" si="17"/>
        <v>155181.00981197204</v>
      </c>
      <c r="AP14" s="9">
        <f t="shared" si="17"/>
        <v>157797.64030448874</v>
      </c>
      <c r="AQ14" s="9">
        <f t="shared" si="17"/>
        <v>155279.63104901902</v>
      </c>
      <c r="AR14" s="9">
        <f t="shared" si="17"/>
        <v>159255.45571442417</v>
      </c>
      <c r="AS14" s="9">
        <f t="shared" si="17"/>
        <v>162649.28340722775</v>
      </c>
      <c r="AT14" s="10">
        <f t="shared" si="17"/>
        <v>166924.02465601754</v>
      </c>
      <c r="AU14" s="9">
        <f t="shared" si="17"/>
        <v>171686.3949003853</v>
      </c>
      <c r="AV14" s="2">
        <f t="shared" si="17"/>
        <v>168523.71888505717</v>
      </c>
      <c r="AW14" s="9">
        <f>SUM(AW15:AW16)</f>
        <v>173343.7850275425</v>
      </c>
      <c r="AX14" s="9">
        <f>SUM(AX15:AX16)</f>
        <v>206819.1577428493</v>
      </c>
      <c r="AY14" s="8">
        <f>SUM(AY15:AY16)</f>
        <v>172192.38346062688</v>
      </c>
      <c r="AZ14" s="8">
        <f t="shared" si="17"/>
        <v>172192.38346062688</v>
      </c>
      <c r="BA14" s="9">
        <f t="shared" si="17"/>
        <v>178817.7572609301</v>
      </c>
      <c r="BB14" s="9">
        <f t="shared" si="17"/>
        <v>170017.5240358821</v>
      </c>
      <c r="BC14" s="9">
        <f t="shared" si="17"/>
        <v>174891.47643975655</v>
      </c>
      <c r="BD14" s="9">
        <f t="shared" si="17"/>
        <v>182304.0740837724</v>
      </c>
      <c r="BE14" s="9">
        <f t="shared" si="17"/>
        <v>186255.86301571422</v>
      </c>
      <c r="BF14" s="9">
        <f t="shared" si="17"/>
        <v>196114.7515484497</v>
      </c>
      <c r="BG14" s="9">
        <f aca="true" t="shared" si="18" ref="BG14:BL14">SUM(BG15:BG16)</f>
        <v>199393.63547501556</v>
      </c>
      <c r="BH14" s="9">
        <f t="shared" si="18"/>
        <v>193689.6727027782</v>
      </c>
      <c r="BI14" s="9">
        <f t="shared" si="18"/>
        <v>206819.1577428493</v>
      </c>
      <c r="BJ14" s="9">
        <f t="shared" si="18"/>
        <v>137698.34645135715</v>
      </c>
      <c r="BK14" s="9">
        <f t="shared" si="18"/>
        <v>212368.9641529567</v>
      </c>
      <c r="BL14" s="9">
        <f t="shared" si="18"/>
        <v>208670.97596391902</v>
      </c>
      <c r="BM14" s="9">
        <v>210301.67519857836</v>
      </c>
      <c r="BN14" s="9">
        <f>SUM(BN15:BN16)</f>
        <v>211412.91072963914</v>
      </c>
      <c r="BO14" s="9">
        <f>SUM(BO15:BO16)</f>
        <v>210592.5094869012</v>
      </c>
      <c r="BP14" s="9">
        <f>SUM(BP15:BP16)</f>
        <v>212045.74027695492</v>
      </c>
      <c r="BQ14" s="8">
        <v>209466.686341024</v>
      </c>
      <c r="BR14" s="9">
        <f aca="true" t="shared" si="19" ref="BR14:CL14">SUM(BR15:BR16)</f>
        <v>211420.07194588083</v>
      </c>
      <c r="BS14" s="9">
        <f>SUM(BS15:BS16)</f>
        <v>254287.92470534093</v>
      </c>
      <c r="BT14" s="9">
        <f>SUM(BT15:BT16)</f>
        <v>267288.2950171367</v>
      </c>
      <c r="BU14" s="9">
        <f t="shared" si="19"/>
        <v>212368.9641529567</v>
      </c>
      <c r="BV14" s="9">
        <f t="shared" si="19"/>
        <v>221521.2</v>
      </c>
      <c r="BW14" s="9">
        <f t="shared" si="19"/>
        <v>220437</v>
      </c>
      <c r="BX14" s="9">
        <f t="shared" si="19"/>
        <v>223036.6</v>
      </c>
      <c r="BY14" s="9">
        <f t="shared" si="19"/>
        <v>211552.19864332784</v>
      </c>
      <c r="BZ14" s="9">
        <f t="shared" si="19"/>
        <v>253658.07600836968</v>
      </c>
      <c r="CA14" s="9">
        <f t="shared" si="19"/>
        <v>210196.12805840446</v>
      </c>
      <c r="CB14" s="9">
        <f t="shared" si="19"/>
        <v>210731.8533975236</v>
      </c>
      <c r="CC14" s="9">
        <f t="shared" si="19"/>
        <v>212185.10861437232</v>
      </c>
      <c r="CD14" s="9">
        <f t="shared" si="19"/>
        <v>209606.09991961814</v>
      </c>
      <c r="CE14" s="9">
        <f t="shared" si="19"/>
        <v>211420.07194588083</v>
      </c>
      <c r="CF14" s="9">
        <f t="shared" si="19"/>
        <v>223378.05707633786</v>
      </c>
      <c r="CG14" s="9">
        <f t="shared" si="19"/>
        <v>238806.21466101793</v>
      </c>
      <c r="CH14" s="9">
        <f t="shared" si="19"/>
        <v>239707.58798843785</v>
      </c>
      <c r="CI14" s="9">
        <f t="shared" si="19"/>
        <v>241892.03512736928</v>
      </c>
      <c r="CJ14" s="9">
        <f t="shared" si="19"/>
        <v>244490.46490280743</v>
      </c>
      <c r="CK14" s="9">
        <f t="shared" si="19"/>
        <v>244986.35581872083</v>
      </c>
      <c r="CL14" s="9">
        <f t="shared" si="19"/>
        <v>244680.33417688715</v>
      </c>
      <c r="CM14" s="2">
        <v>253658.07600836968</v>
      </c>
      <c r="CN14" s="9">
        <f aca="true" t="shared" si="20" ref="CN14:CY14">SUM(CN15:CN16)</f>
        <v>253890.20146224168</v>
      </c>
      <c r="CO14" s="9">
        <f t="shared" si="20"/>
        <v>251216.6877430337</v>
      </c>
      <c r="CP14" s="9">
        <f t="shared" si="20"/>
        <v>251742.03034181034</v>
      </c>
      <c r="CQ14" s="9">
        <f t="shared" si="20"/>
        <v>252425.4552222485</v>
      </c>
      <c r="CR14" s="9">
        <f t="shared" si="20"/>
        <v>254287.92470534093</v>
      </c>
      <c r="CS14" s="9">
        <f t="shared" si="20"/>
        <v>249848.3872205674</v>
      </c>
      <c r="CT14" s="9">
        <f t="shared" si="20"/>
        <v>253680.92704471337</v>
      </c>
      <c r="CU14" s="9">
        <f t="shared" si="20"/>
        <v>247212.2407001755</v>
      </c>
      <c r="CV14" s="9">
        <f t="shared" si="20"/>
        <v>250173.362771776</v>
      </c>
      <c r="CW14" s="9">
        <f t="shared" si="20"/>
        <v>257306.70898358175</v>
      </c>
      <c r="CX14" s="9">
        <f t="shared" si="20"/>
        <v>265850.65642308997</v>
      </c>
      <c r="CY14" s="9">
        <f t="shared" si="20"/>
        <v>263011.93582748383</v>
      </c>
      <c r="CZ14" s="9">
        <v>264940.187063615</v>
      </c>
      <c r="DA14" s="9">
        <f aca="true" t="shared" si="21" ref="DA14:DJ14">SUM(DA15:DA16)</f>
        <v>260275.22707428763</v>
      </c>
      <c r="DB14" s="9">
        <f t="shared" si="21"/>
        <v>261043.43182385672</v>
      </c>
      <c r="DC14" s="9">
        <f t="shared" si="21"/>
        <v>260459.18645029317</v>
      </c>
      <c r="DD14" s="9">
        <f t="shared" si="21"/>
        <v>267288.2950171367</v>
      </c>
      <c r="DE14" s="9">
        <f t="shared" si="21"/>
        <v>269842.999946906</v>
      </c>
      <c r="DF14" s="9">
        <f t="shared" si="21"/>
        <v>273826.1555018506</v>
      </c>
      <c r="DG14" s="9">
        <f t="shared" si="21"/>
        <v>274737.8307280082</v>
      </c>
      <c r="DH14" s="9">
        <f t="shared" si="21"/>
        <v>275514.0721426644</v>
      </c>
      <c r="DI14" s="9">
        <f t="shared" si="21"/>
        <v>275865.0097352489</v>
      </c>
      <c r="DJ14" s="10">
        <f t="shared" si="21"/>
        <v>278296.6190342501</v>
      </c>
      <c r="DK14" s="10">
        <v>277982.6818230939</v>
      </c>
      <c r="DL14" s="10">
        <v>279181.61877389846</v>
      </c>
      <c r="DM14" s="65">
        <f>SUM(DM15:DM16)</f>
        <v>277150.24308681744</v>
      </c>
      <c r="DN14" s="63">
        <f>SUM(DN15:DN16)</f>
        <v>274539.31180187163</v>
      </c>
      <c r="DO14" s="63">
        <f>SUM(DO15:DO16)</f>
        <v>274859.6549932057</v>
      </c>
      <c r="DP14" s="63">
        <f>SUM(DP15:DP16)</f>
        <v>274859.6549932057</v>
      </c>
    </row>
    <row r="15" spans="1:120" ht="15.75">
      <c r="A15" s="101" t="s">
        <v>64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10">
        <v>226848.23</v>
      </c>
      <c r="I15" s="10">
        <v>231390.95</v>
      </c>
      <c r="J15" s="9">
        <v>261071.3</v>
      </c>
      <c r="K15" s="9">
        <v>269442.1</v>
      </c>
      <c r="L15" s="9">
        <v>262592.1</v>
      </c>
      <c r="M15" s="9">
        <v>269074.3</v>
      </c>
      <c r="N15" s="9">
        <v>278224.2</v>
      </c>
      <c r="O15" s="9">
        <v>274057.4</v>
      </c>
      <c r="P15" s="9">
        <v>267549</v>
      </c>
      <c r="Q15" s="9">
        <v>263909</v>
      </c>
      <c r="R15" s="9">
        <v>260143.6</v>
      </c>
      <c r="S15" s="9">
        <v>270066.4</v>
      </c>
      <c r="T15" s="9">
        <v>269226.5</v>
      </c>
      <c r="U15" s="9">
        <v>282259.2</v>
      </c>
      <c r="V15" s="9">
        <f>'[1]Feuil1'!$U$20</f>
        <v>291181.798877882</v>
      </c>
      <c r="W15" s="9">
        <v>292495.8</v>
      </c>
      <c r="X15" s="9">
        <f>'[2]Feuil1'!$U$20</f>
        <v>301475.8743419741</v>
      </c>
      <c r="Y15" s="9">
        <v>105427.5</v>
      </c>
      <c r="Z15" s="10">
        <v>111279.7</v>
      </c>
      <c r="AA15" s="37">
        <v>105427.5</v>
      </c>
      <c r="AB15" s="38">
        <v>98637.1</v>
      </c>
      <c r="AC15" s="38">
        <v>98017.6</v>
      </c>
      <c r="AD15" s="9">
        <v>128305.2</v>
      </c>
      <c r="AE15" s="9">
        <v>126649.7</v>
      </c>
      <c r="AF15" s="9">
        <v>149789.4</v>
      </c>
      <c r="AG15" s="9">
        <v>149202.1</v>
      </c>
      <c r="AH15" s="9">
        <v>148100.47625318187</v>
      </c>
      <c r="AI15" s="9">
        <v>137674.4062990591</v>
      </c>
      <c r="AJ15" s="9">
        <v>138371.1264163308</v>
      </c>
      <c r="AK15" s="9">
        <v>140715.52261243088</v>
      </c>
      <c r="AL15" s="9">
        <v>142404.41404133476</v>
      </c>
      <c r="AM15" s="9">
        <v>143506.3600992819</v>
      </c>
      <c r="AN15" s="9">
        <v>147889.0045678653</v>
      </c>
      <c r="AO15" s="9">
        <v>155156.04719829117</v>
      </c>
      <c r="AP15" s="10">
        <v>157772.34527471274</v>
      </c>
      <c r="AQ15" s="29">
        <v>155255.0054620721</v>
      </c>
      <c r="AR15" s="9">
        <v>159230.20349691558</v>
      </c>
      <c r="AS15" s="9">
        <v>162623.42964533775</v>
      </c>
      <c r="AT15" s="10">
        <v>166897.82329719674</v>
      </c>
      <c r="AU15" s="9">
        <v>171660.19354156448</v>
      </c>
      <c r="AV15" s="53">
        <v>168497.20013273857</v>
      </c>
      <c r="AW15" s="9">
        <v>173316.5964497343</v>
      </c>
      <c r="AX15" s="9">
        <v>206819.1577428493</v>
      </c>
      <c r="AY15" s="8">
        <v>172165.19488281867</v>
      </c>
      <c r="AZ15" s="8">
        <v>172165.19488281867</v>
      </c>
      <c r="BA15" s="9">
        <v>178817.7572609301</v>
      </c>
      <c r="BB15" s="9">
        <v>169990.53701682226</v>
      </c>
      <c r="BC15" s="9">
        <v>174864.46324279736</v>
      </c>
      <c r="BD15" s="9">
        <v>182276.5218340254</v>
      </c>
      <c r="BE15" s="9">
        <v>186228.0086688442</v>
      </c>
      <c r="BF15" s="9">
        <v>196114.7515484497</v>
      </c>
      <c r="BG15" s="9">
        <v>199393.63547501556</v>
      </c>
      <c r="BH15" s="9">
        <v>193660.830910866</v>
      </c>
      <c r="BI15" s="9">
        <v>206819.1577428493</v>
      </c>
      <c r="BJ15" s="9">
        <v>137674.4062990591</v>
      </c>
      <c r="BK15" s="9">
        <v>212368.9641529567</v>
      </c>
      <c r="BL15" s="9">
        <v>208670.97596391902</v>
      </c>
      <c r="BM15" s="9">
        <v>210239.39647617927</v>
      </c>
      <c r="BN15" s="9">
        <v>211412.91072963914</v>
      </c>
      <c r="BO15" s="9">
        <v>210592.5094869012</v>
      </c>
      <c r="BP15" s="9">
        <v>212045.74027695492</v>
      </c>
      <c r="BQ15" s="8">
        <v>209466.686341024</v>
      </c>
      <c r="BR15" s="9">
        <v>211420.07194588083</v>
      </c>
      <c r="BS15" s="9">
        <v>254287.92470534093</v>
      </c>
      <c r="BT15" s="9">
        <v>267288.2950171367</v>
      </c>
      <c r="BU15" s="9">
        <v>212368.9641529567</v>
      </c>
      <c r="BV15" s="65">
        <v>221521.2</v>
      </c>
      <c r="BW15" s="9">
        <v>220437</v>
      </c>
      <c r="BX15" s="9">
        <v>223036.6</v>
      </c>
      <c r="BY15" s="9">
        <v>211552.19864332784</v>
      </c>
      <c r="BZ15" s="10">
        <v>253658.07600836968</v>
      </c>
      <c r="CA15" s="9">
        <v>210196.12805840446</v>
      </c>
      <c r="CB15" s="9">
        <v>210731.8533975236</v>
      </c>
      <c r="CC15" s="9">
        <v>212185.10861437232</v>
      </c>
      <c r="CD15" s="9">
        <v>209606.09991961814</v>
      </c>
      <c r="CE15" s="9">
        <v>211420.07194588083</v>
      </c>
      <c r="CF15" s="65">
        <v>223378.05707633786</v>
      </c>
      <c r="CG15" s="9">
        <v>238806.21466101793</v>
      </c>
      <c r="CH15" s="65">
        <v>239707.58798843785</v>
      </c>
      <c r="CI15" s="65">
        <v>241892.03512736928</v>
      </c>
      <c r="CJ15" s="65">
        <v>244490.46490280743</v>
      </c>
      <c r="CK15" s="65">
        <v>244986.35581872083</v>
      </c>
      <c r="CL15" s="65">
        <v>244680.33417688715</v>
      </c>
      <c r="CM15" s="2">
        <v>253658.07600836968</v>
      </c>
      <c r="CN15" s="65">
        <v>253890.20146224168</v>
      </c>
      <c r="CO15" s="65">
        <v>251216.6877430337</v>
      </c>
      <c r="CP15" s="65">
        <v>251742.03034181034</v>
      </c>
      <c r="CQ15" s="65">
        <v>252425.4552222485</v>
      </c>
      <c r="CR15" s="9">
        <v>254287.92470534093</v>
      </c>
      <c r="CS15" s="65">
        <v>249848.3872205674</v>
      </c>
      <c r="CT15" s="9">
        <v>253680.92704471337</v>
      </c>
      <c r="CU15" s="9">
        <v>247212.2407001755</v>
      </c>
      <c r="CV15" s="9">
        <v>250173.362771776</v>
      </c>
      <c r="CW15" s="9">
        <v>257306.70898358175</v>
      </c>
      <c r="CX15" s="9">
        <f>265654.05642309+196.6</f>
        <v>265850.65642308997</v>
      </c>
      <c r="CY15" s="9">
        <v>263011.93582748383</v>
      </c>
      <c r="CZ15" s="9">
        <v>264940.187063615</v>
      </c>
      <c r="DA15" s="9">
        <v>260275.22707428763</v>
      </c>
      <c r="DB15" s="9">
        <v>261043.43182385672</v>
      </c>
      <c r="DC15" s="9">
        <v>260459.18645029317</v>
      </c>
      <c r="DD15" s="9">
        <v>267288.2950171367</v>
      </c>
      <c r="DE15" s="9">
        <v>269842.999946906</v>
      </c>
      <c r="DF15" s="9">
        <v>273826.1555018506</v>
      </c>
      <c r="DG15" s="9">
        <v>274737.8307280082</v>
      </c>
      <c r="DH15" s="9">
        <v>275514.0721426644</v>
      </c>
      <c r="DI15" s="9">
        <v>275865.0097352489</v>
      </c>
      <c r="DJ15" s="2">
        <v>278296.6190342501</v>
      </c>
      <c r="DK15" s="10">
        <v>277982.2722168904</v>
      </c>
      <c r="DL15" s="10">
        <v>279181.61877389846</v>
      </c>
      <c r="DM15" s="65">
        <v>277150.24308681744</v>
      </c>
      <c r="DN15" s="63">
        <v>274539.31180187163</v>
      </c>
      <c r="DO15" s="63">
        <v>274859.6549932057</v>
      </c>
      <c r="DP15" s="63">
        <v>274859.6549932057</v>
      </c>
    </row>
    <row r="16" spans="1:120" ht="18">
      <c r="A16" s="101" t="s">
        <v>77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</v>
      </c>
      <c r="G16" s="10">
        <v>9530.24</v>
      </c>
      <c r="H16" s="10">
        <v>9682.76</v>
      </c>
      <c r="I16" s="10">
        <v>9896.55</v>
      </c>
      <c r="J16" s="9">
        <v>11265.8</v>
      </c>
      <c r="K16" s="9">
        <v>11812.4</v>
      </c>
      <c r="L16" s="9">
        <v>11647.4</v>
      </c>
      <c r="M16" s="9">
        <v>12024.9</v>
      </c>
      <c r="N16" s="9">
        <v>12818.7</v>
      </c>
      <c r="O16" s="9">
        <v>12482.8</v>
      </c>
      <c r="P16" s="9">
        <v>11955.9</v>
      </c>
      <c r="Q16" s="9">
        <v>11228.3</v>
      </c>
      <c r="R16" s="9">
        <v>10895</v>
      </c>
      <c r="S16" s="9">
        <v>11733.2</v>
      </c>
      <c r="T16" s="9">
        <v>11022.5</v>
      </c>
      <c r="U16" s="9">
        <v>11765.4</v>
      </c>
      <c r="V16" s="9">
        <f>'[1]Feuil1'!$U$58</f>
        <v>12175.936793086652</v>
      </c>
      <c r="W16" s="9">
        <v>12330.7</v>
      </c>
      <c r="X16" s="9">
        <f>'[2]Feuil1'!$U$58</f>
        <v>12814.228830525022</v>
      </c>
      <c r="Y16" s="9">
        <v>12604.1</v>
      </c>
      <c r="Z16" s="10">
        <v>12318.3</v>
      </c>
      <c r="AA16" s="37">
        <v>12604.1</v>
      </c>
      <c r="AB16" s="38">
        <v>11707.7</v>
      </c>
      <c r="AC16" s="38">
        <v>11584.6</v>
      </c>
      <c r="AD16" s="9">
        <v>22.9</v>
      </c>
      <c r="AE16" s="9">
        <v>22.7</v>
      </c>
      <c r="AF16" s="9">
        <v>24.3</v>
      </c>
      <c r="AG16" s="9">
        <v>24.2</v>
      </c>
      <c r="AH16" s="9">
        <v>23.764410213479998</v>
      </c>
      <c r="AI16" s="9">
        <v>23.9401522980504</v>
      </c>
      <c r="AJ16" s="9">
        <v>24.2245082510298</v>
      </c>
      <c r="AK16" s="9">
        <v>24.5193690835926</v>
      </c>
      <c r="AL16" s="9">
        <v>24.8296301129016</v>
      </c>
      <c r="AM16" s="9">
        <v>24.8602278482658</v>
      </c>
      <c r="AN16" s="9">
        <v>24.928852936519803</v>
      </c>
      <c r="AO16" s="9">
        <v>24.962613680880004</v>
      </c>
      <c r="AP16" s="10">
        <v>25.295029776</v>
      </c>
      <c r="AQ16" s="29">
        <v>24.625586946942</v>
      </c>
      <c r="AR16" s="9">
        <v>25.2522175086</v>
      </c>
      <c r="AS16" s="9">
        <v>25.85376189</v>
      </c>
      <c r="AT16" s="10">
        <v>26.2013588208</v>
      </c>
      <c r="AU16" s="9">
        <v>26.2013588208</v>
      </c>
      <c r="AV16" s="2">
        <v>26.518752318600004</v>
      </c>
      <c r="AW16" s="9">
        <v>27.188577808199998</v>
      </c>
      <c r="AX16" s="57">
        <v>0</v>
      </c>
      <c r="AY16" s="8">
        <v>27.188577808199998</v>
      </c>
      <c r="AZ16" s="8">
        <v>27.188577808199998</v>
      </c>
      <c r="BA16" s="57">
        <v>0</v>
      </c>
      <c r="BB16" s="9">
        <v>26.987019059844002</v>
      </c>
      <c r="BC16" s="9">
        <v>27.013196959200002</v>
      </c>
      <c r="BD16" s="9">
        <v>27.552249747</v>
      </c>
      <c r="BE16" s="9">
        <v>27.854346869999997</v>
      </c>
      <c r="BF16" s="9">
        <v>0</v>
      </c>
      <c r="BG16" s="57">
        <v>0</v>
      </c>
      <c r="BH16" s="9">
        <v>28.841791912200005</v>
      </c>
      <c r="BI16" s="57">
        <v>0</v>
      </c>
      <c r="BJ16" s="9">
        <v>23.9401522980504</v>
      </c>
      <c r="BK16" s="57">
        <v>0</v>
      </c>
      <c r="BL16" s="57">
        <v>0</v>
      </c>
      <c r="BM16" s="57">
        <v>0</v>
      </c>
      <c r="BN16" s="57">
        <v>0</v>
      </c>
      <c r="BO16" s="57">
        <v>0</v>
      </c>
      <c r="BP16" s="57">
        <v>0</v>
      </c>
      <c r="BQ16" s="8">
        <v>0</v>
      </c>
      <c r="BR16" s="57">
        <v>0</v>
      </c>
      <c r="BS16" s="57">
        <v>0</v>
      </c>
      <c r="BT16" s="56">
        <v>0</v>
      </c>
      <c r="BU16" s="57">
        <v>0</v>
      </c>
      <c r="BV16" s="66">
        <v>0</v>
      </c>
      <c r="BW16" s="57">
        <v>0</v>
      </c>
      <c r="BX16" s="57">
        <v>0</v>
      </c>
      <c r="BY16" s="57">
        <v>0</v>
      </c>
      <c r="BZ16" s="54">
        <v>0</v>
      </c>
      <c r="CA16" s="57">
        <v>0</v>
      </c>
      <c r="CB16" s="57">
        <v>0</v>
      </c>
      <c r="CC16" s="57">
        <v>0</v>
      </c>
      <c r="CD16" s="57">
        <v>0</v>
      </c>
      <c r="CE16" s="57">
        <v>0</v>
      </c>
      <c r="CF16" s="66">
        <v>0</v>
      </c>
      <c r="CG16" s="56">
        <v>0</v>
      </c>
      <c r="CH16" s="66">
        <v>0</v>
      </c>
      <c r="CI16" s="66">
        <v>0</v>
      </c>
      <c r="CJ16" s="66">
        <v>0</v>
      </c>
      <c r="CK16" s="66">
        <v>0</v>
      </c>
      <c r="CL16" s="66">
        <v>0</v>
      </c>
      <c r="CM16" s="57">
        <v>0</v>
      </c>
      <c r="CN16" s="66">
        <v>0</v>
      </c>
      <c r="CO16" s="66">
        <v>0</v>
      </c>
      <c r="CP16" s="66">
        <v>0</v>
      </c>
      <c r="CQ16" s="66">
        <v>0</v>
      </c>
      <c r="CR16" s="56">
        <v>0</v>
      </c>
      <c r="CS16" s="66">
        <v>0</v>
      </c>
      <c r="CT16" s="57">
        <v>0</v>
      </c>
      <c r="CU16" s="57">
        <v>0</v>
      </c>
      <c r="CV16" s="57">
        <v>0</v>
      </c>
      <c r="CW16" s="57">
        <v>0</v>
      </c>
      <c r="CX16" s="57">
        <v>0</v>
      </c>
      <c r="CY16" s="57">
        <v>0</v>
      </c>
      <c r="CZ16" s="57">
        <v>0</v>
      </c>
      <c r="DA16" s="57">
        <v>0</v>
      </c>
      <c r="DB16" s="56">
        <v>0</v>
      </c>
      <c r="DC16" s="56">
        <v>0</v>
      </c>
      <c r="DD16" s="56">
        <v>0</v>
      </c>
      <c r="DE16" s="57">
        <v>0</v>
      </c>
      <c r="DF16" s="57">
        <v>0</v>
      </c>
      <c r="DG16" s="57">
        <v>0</v>
      </c>
      <c r="DH16" s="57">
        <v>0</v>
      </c>
      <c r="DI16" s="57">
        <v>0</v>
      </c>
      <c r="DJ16" s="54">
        <v>0</v>
      </c>
      <c r="DK16" s="10">
        <v>0.40960620351118804</v>
      </c>
      <c r="DL16" s="54">
        <v>0</v>
      </c>
      <c r="DM16" s="67">
        <v>0</v>
      </c>
      <c r="DN16" s="66">
        <v>0</v>
      </c>
      <c r="DO16" s="66">
        <v>0</v>
      </c>
      <c r="DP16" s="66">
        <v>0</v>
      </c>
    </row>
    <row r="17" spans="1:120" ht="15.75">
      <c r="A17" s="101" t="s">
        <v>0</v>
      </c>
      <c r="B17" s="9"/>
      <c r="C17" s="9"/>
      <c r="D17" s="9"/>
      <c r="E17" s="9"/>
      <c r="F17" s="9"/>
      <c r="G17" s="10"/>
      <c r="H17" s="10"/>
      <c r="I17" s="10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2"/>
      <c r="AB17" s="8"/>
      <c r="AC17" s="8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0"/>
      <c r="AQ17" s="29"/>
      <c r="AR17" s="9"/>
      <c r="AS17" s="9"/>
      <c r="AT17" s="10"/>
      <c r="AU17" s="9"/>
      <c r="AV17" s="2"/>
      <c r="AW17" s="9"/>
      <c r="AX17" s="9" t="s">
        <v>61</v>
      </c>
      <c r="AY17" s="8"/>
      <c r="AZ17" s="8"/>
      <c r="BA17" s="9"/>
      <c r="BB17" s="9"/>
      <c r="BC17" s="9"/>
      <c r="BD17" s="9"/>
      <c r="BE17" s="9" t="s">
        <v>61</v>
      </c>
      <c r="BF17" s="9" t="s">
        <v>61</v>
      </c>
      <c r="BG17" s="9" t="s">
        <v>61</v>
      </c>
      <c r="BH17" s="9" t="s">
        <v>61</v>
      </c>
      <c r="BI17" s="9" t="s">
        <v>61</v>
      </c>
      <c r="BJ17" s="9"/>
      <c r="BK17" s="9" t="s">
        <v>61</v>
      </c>
      <c r="BL17" s="9" t="s">
        <v>61</v>
      </c>
      <c r="BM17" s="9" t="s">
        <v>61</v>
      </c>
      <c r="BN17" s="9" t="s">
        <v>61</v>
      </c>
      <c r="BO17" s="9" t="s">
        <v>61</v>
      </c>
      <c r="BP17" s="9" t="s">
        <v>61</v>
      </c>
      <c r="BQ17" s="8" t="s">
        <v>61</v>
      </c>
      <c r="BR17" s="9" t="s">
        <v>61</v>
      </c>
      <c r="BS17" s="9" t="s">
        <v>61</v>
      </c>
      <c r="BT17" s="9" t="s">
        <v>61</v>
      </c>
      <c r="BU17" s="9" t="s">
        <v>61</v>
      </c>
      <c r="BV17" s="65" t="s">
        <v>61</v>
      </c>
      <c r="BW17" s="9" t="s">
        <v>61</v>
      </c>
      <c r="BX17" s="9" t="s">
        <v>61</v>
      </c>
      <c r="BY17" s="9" t="s">
        <v>61</v>
      </c>
      <c r="BZ17" s="10" t="s">
        <v>61</v>
      </c>
      <c r="CA17" s="9" t="s">
        <v>61</v>
      </c>
      <c r="CB17" s="9" t="s">
        <v>61</v>
      </c>
      <c r="CC17" s="9" t="s">
        <v>61</v>
      </c>
      <c r="CD17" s="9" t="s">
        <v>61</v>
      </c>
      <c r="CE17" s="9" t="s">
        <v>61</v>
      </c>
      <c r="CF17" s="65" t="s">
        <v>61</v>
      </c>
      <c r="CG17" s="9" t="s">
        <v>61</v>
      </c>
      <c r="CH17" s="65" t="s">
        <v>61</v>
      </c>
      <c r="CI17" s="65" t="s">
        <v>61</v>
      </c>
      <c r="CJ17" s="65" t="s">
        <v>61</v>
      </c>
      <c r="CK17" s="65" t="s">
        <v>61</v>
      </c>
      <c r="CL17" s="65" t="s">
        <v>61</v>
      </c>
      <c r="CM17" s="2" t="s">
        <v>61</v>
      </c>
      <c r="CN17" s="65" t="s">
        <v>61</v>
      </c>
      <c r="CO17" s="65" t="s">
        <v>61</v>
      </c>
      <c r="CP17" s="65" t="s">
        <v>61</v>
      </c>
      <c r="CQ17" s="65" t="s">
        <v>61</v>
      </c>
      <c r="CR17" s="9" t="s">
        <v>61</v>
      </c>
      <c r="CS17" s="65" t="s">
        <v>61</v>
      </c>
      <c r="CT17" s="9" t="s">
        <v>61</v>
      </c>
      <c r="CU17" s="9" t="s">
        <v>61</v>
      </c>
      <c r="CV17" s="9" t="s">
        <v>61</v>
      </c>
      <c r="CW17" s="9" t="s">
        <v>61</v>
      </c>
      <c r="CX17" s="9" t="s">
        <v>61</v>
      </c>
      <c r="CY17" s="9" t="s">
        <v>61</v>
      </c>
      <c r="CZ17" s="9" t="s">
        <v>61</v>
      </c>
      <c r="DA17" s="9" t="s">
        <v>61</v>
      </c>
      <c r="DB17" s="9" t="s">
        <v>61</v>
      </c>
      <c r="DC17" s="9" t="s">
        <v>61</v>
      </c>
      <c r="DD17" s="9" t="s">
        <v>61</v>
      </c>
      <c r="DE17" s="9" t="s">
        <v>61</v>
      </c>
      <c r="DF17" s="9" t="s">
        <v>61</v>
      </c>
      <c r="DG17" s="9" t="s">
        <v>61</v>
      </c>
      <c r="DH17" s="9" t="s">
        <v>61</v>
      </c>
      <c r="DI17" s="9" t="s">
        <v>61</v>
      </c>
      <c r="DJ17" s="2"/>
      <c r="DK17" s="10" t="s">
        <v>61</v>
      </c>
      <c r="DL17" s="10" t="s">
        <v>61</v>
      </c>
      <c r="DM17" s="65"/>
      <c r="DN17" s="63" t="s">
        <v>61</v>
      </c>
      <c r="DO17" s="63" t="s">
        <v>61</v>
      </c>
      <c r="DP17" s="63" t="s">
        <v>61</v>
      </c>
    </row>
    <row r="18" spans="1:120" ht="15.75">
      <c r="A18" s="101" t="s">
        <v>7</v>
      </c>
      <c r="B18" s="9">
        <v>66319.1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10">
        <v>142889.95</v>
      </c>
      <c r="I18" s="10">
        <v>144561.19</v>
      </c>
      <c r="J18" s="9">
        <v>159938.5</v>
      </c>
      <c r="K18" s="9">
        <v>165129.1</v>
      </c>
      <c r="L18" s="9">
        <v>161658.5</v>
      </c>
      <c r="M18" s="9">
        <v>165575.7</v>
      </c>
      <c r="N18" s="9">
        <v>172049.5</v>
      </c>
      <c r="O18" s="9">
        <v>169066.2</v>
      </c>
      <c r="P18" s="9">
        <v>164788.5</v>
      </c>
      <c r="Q18" s="9">
        <v>161962.2</v>
      </c>
      <c r="R18" s="9">
        <v>159797</v>
      </c>
      <c r="S18" s="9">
        <v>166443.6</v>
      </c>
      <c r="T18" s="9">
        <v>161092.8</v>
      </c>
      <c r="U18" s="9">
        <v>164724.2</v>
      </c>
      <c r="V18" s="9">
        <f>'[1]Feuil1'!$U$66</f>
        <v>167938.99726735285</v>
      </c>
      <c r="W18" s="9">
        <v>168806.4</v>
      </c>
      <c r="X18" s="9">
        <f>'[2]Feuil1'!$U$66</f>
        <v>171950.92591559337</v>
      </c>
      <c r="Y18" s="9">
        <v>59760.8</v>
      </c>
      <c r="Z18" s="10">
        <v>28209.6</v>
      </c>
      <c r="AA18" s="37">
        <v>59760.8</v>
      </c>
      <c r="AB18" s="38">
        <v>56829.4</v>
      </c>
      <c r="AC18" s="38">
        <v>56345.2</v>
      </c>
      <c r="AD18" s="9">
        <v>48909</v>
      </c>
      <c r="AE18" s="9">
        <v>48187.4</v>
      </c>
      <c r="AF18" s="9">
        <v>52289.5</v>
      </c>
      <c r="AG18" s="10">
        <v>51934.5</v>
      </c>
      <c r="AH18" s="9">
        <v>50881.03005199673</v>
      </c>
      <c r="AI18" s="9">
        <v>37956.32012127133</v>
      </c>
      <c r="AJ18" s="9">
        <v>38394.05492864235</v>
      </c>
      <c r="AK18" s="9">
        <v>38847.94328378864</v>
      </c>
      <c r="AL18" s="9">
        <v>39325.07518871755</v>
      </c>
      <c r="AM18" s="9">
        <v>39373.808081031515</v>
      </c>
      <c r="AN18" s="9">
        <v>39481.09166056625</v>
      </c>
      <c r="AO18" s="9">
        <v>39539.92431931704</v>
      </c>
      <c r="AP18" s="10">
        <v>40056.1110633678</v>
      </c>
      <c r="AQ18" s="10">
        <v>38935.80060943855</v>
      </c>
      <c r="AR18" s="9">
        <v>39908.88771414161</v>
      </c>
      <c r="AS18" s="9">
        <v>40863.49480660443</v>
      </c>
      <c r="AT18" s="10">
        <v>41429.69551003334</v>
      </c>
      <c r="AU18" s="9">
        <v>39793.347465877036</v>
      </c>
      <c r="AV18" s="2">
        <v>40569.98598937022</v>
      </c>
      <c r="AW18" s="9">
        <v>41594.72540402717</v>
      </c>
      <c r="AX18" s="9">
        <v>43944.93802468821</v>
      </c>
      <c r="AY18" s="8">
        <v>41609.135081561915</v>
      </c>
      <c r="AZ18" s="8">
        <v>41609.135081561915</v>
      </c>
      <c r="BA18" s="9">
        <v>40641.48378964746</v>
      </c>
      <c r="BB18" s="9">
        <v>40872.36293185147</v>
      </c>
      <c r="BC18" s="9">
        <v>40912.009867324385</v>
      </c>
      <c r="BD18" s="9">
        <v>41728.41575244755</v>
      </c>
      <c r="BE18" s="9">
        <v>42185.94769491751</v>
      </c>
      <c r="BF18" s="9">
        <v>42331.821290788466</v>
      </c>
      <c r="BG18" s="9">
        <v>42796.91126224938</v>
      </c>
      <c r="BH18" s="9">
        <v>43238.992658707175</v>
      </c>
      <c r="BI18" s="9">
        <v>43944.93802468821</v>
      </c>
      <c r="BJ18" s="9">
        <v>37956.32012127133</v>
      </c>
      <c r="BK18" s="9">
        <v>44915.76451753278</v>
      </c>
      <c r="BL18" s="9">
        <v>43326.9796493799</v>
      </c>
      <c r="BM18" s="9">
        <v>43510.522649569</v>
      </c>
      <c r="BN18" s="9">
        <v>43662.02740371465</v>
      </c>
      <c r="BO18" s="9">
        <v>43493.41768045151</v>
      </c>
      <c r="BP18" s="9">
        <v>44007.01197140508</v>
      </c>
      <c r="BQ18" s="8">
        <v>43776.01780331088</v>
      </c>
      <c r="BR18" s="9">
        <v>44007.21530571662</v>
      </c>
      <c r="BS18" s="9">
        <v>41451.55961101012</v>
      </c>
      <c r="BT18" s="9">
        <v>40797.70450601444</v>
      </c>
      <c r="BU18" s="9">
        <v>44915.76451753278</v>
      </c>
      <c r="BV18" s="65">
        <v>44007.2</v>
      </c>
      <c r="BW18" s="9">
        <v>46647.1</v>
      </c>
      <c r="BX18" s="9">
        <v>43870.4</v>
      </c>
      <c r="BY18" s="9">
        <v>43662.02740371465</v>
      </c>
      <c r="BZ18" s="10">
        <v>44036.49423545024</v>
      </c>
      <c r="CA18" s="9">
        <v>43662.02740371465</v>
      </c>
      <c r="CB18" s="9">
        <v>43493.41768045151</v>
      </c>
      <c r="CC18" s="9">
        <v>44007.01197140508</v>
      </c>
      <c r="CD18" s="9">
        <v>43776.01780331088</v>
      </c>
      <c r="CE18" s="9">
        <v>44007.21530571662</v>
      </c>
      <c r="CF18" s="65">
        <v>44007.21530571662</v>
      </c>
      <c r="CG18" s="9">
        <v>44153.42304119168</v>
      </c>
      <c r="CH18" s="65">
        <v>44111.723422470146</v>
      </c>
      <c r="CI18" s="65">
        <v>43311.254547606164</v>
      </c>
      <c r="CJ18" s="65">
        <v>44142.29387377196</v>
      </c>
      <c r="CK18" s="65">
        <v>44058.88593284744</v>
      </c>
      <c r="CL18" s="65">
        <v>44036.49423545024</v>
      </c>
      <c r="CM18" s="2">
        <v>44036.49423545024</v>
      </c>
      <c r="CN18" s="65">
        <v>43611.425113107</v>
      </c>
      <c r="CO18" s="65">
        <v>42947.59037476404</v>
      </c>
      <c r="CP18" s="65">
        <v>42220.52914820918</v>
      </c>
      <c r="CQ18" s="65">
        <v>41700.498025588764</v>
      </c>
      <c r="CR18" s="9">
        <v>41451.55961101012</v>
      </c>
      <c r="CS18" s="65">
        <v>40547.160228295084</v>
      </c>
      <c r="CT18" s="9">
        <v>40261.63508078342</v>
      </c>
      <c r="CU18" s="9">
        <v>39546.20662495794</v>
      </c>
      <c r="CV18" s="9">
        <v>39449.873575198755</v>
      </c>
      <c r="CW18" s="9">
        <v>40122.87305718564</v>
      </c>
      <c r="CX18" s="9">
        <v>40242.191629497225</v>
      </c>
      <c r="CY18" s="9">
        <v>40221.67762394705</v>
      </c>
      <c r="CZ18" s="9">
        <v>40486.27910194389</v>
      </c>
      <c r="DA18" s="9">
        <v>40518.314876967605</v>
      </c>
      <c r="DB18" s="9">
        <v>40603.065455529206</v>
      </c>
      <c r="DC18" s="9">
        <v>40295.56306762342</v>
      </c>
      <c r="DD18" s="9">
        <v>40797.70450601444</v>
      </c>
      <c r="DE18" s="9">
        <v>40891.56743255881</v>
      </c>
      <c r="DF18" s="9">
        <v>41406.75344197924</v>
      </c>
      <c r="DG18" s="9">
        <v>41582.45754660933</v>
      </c>
      <c r="DH18" s="9">
        <v>42156.55162607272</v>
      </c>
      <c r="DI18" s="9">
        <v>42365.84736475956</v>
      </c>
      <c r="DJ18" s="2">
        <v>42376.292226803875</v>
      </c>
      <c r="DK18" s="10">
        <v>41995.530158592686</v>
      </c>
      <c r="DL18" s="10">
        <v>42405.29297581979</v>
      </c>
      <c r="DM18" s="65">
        <v>42355.40536151116</v>
      </c>
      <c r="DN18" s="63">
        <v>41954.40141551397</v>
      </c>
      <c r="DO18" s="63">
        <v>41607.4305655387</v>
      </c>
      <c r="DP18" s="63">
        <v>41607.4305655387</v>
      </c>
    </row>
    <row r="19" spans="1:120" ht="18">
      <c r="A19" s="101" t="s">
        <v>78</v>
      </c>
      <c r="B19" s="9">
        <v>390.6</v>
      </c>
      <c r="C19" s="9">
        <v>504.5</v>
      </c>
      <c r="D19" s="9">
        <v>561.6</v>
      </c>
      <c r="E19" s="9">
        <v>580.8</v>
      </c>
      <c r="F19" s="9">
        <v>481</v>
      </c>
      <c r="G19" s="39">
        <v>507.19</v>
      </c>
      <c r="H19" s="39">
        <v>515.06</v>
      </c>
      <c r="I19" s="39">
        <v>520.34</v>
      </c>
      <c r="J19" s="26">
        <v>570.8</v>
      </c>
      <c r="K19" s="26">
        <v>589.9</v>
      </c>
      <c r="L19" s="26">
        <v>567.2</v>
      </c>
      <c r="M19" s="26">
        <v>544.2</v>
      </c>
      <c r="N19" s="26">
        <v>567.3</v>
      </c>
      <c r="O19" s="26">
        <v>556.1</v>
      </c>
      <c r="P19" s="26">
        <v>464.1</v>
      </c>
      <c r="Q19" s="26">
        <v>459.1</v>
      </c>
      <c r="R19" s="26">
        <v>456</v>
      </c>
      <c r="S19" s="26">
        <v>473.4</v>
      </c>
      <c r="T19" s="26">
        <v>442.9</v>
      </c>
      <c r="U19" s="26">
        <v>452.5</v>
      </c>
      <c r="V19" s="9">
        <f>'[1]Feuil1'!$U$84</f>
        <v>463.26993154928</v>
      </c>
      <c r="W19" s="9">
        <v>465.6</v>
      </c>
      <c r="X19" s="9">
        <f>'[2]Feuil1'!$U$84</f>
        <v>474.5885798424552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5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6">
        <v>0</v>
      </c>
      <c r="AV19" s="54">
        <v>0</v>
      </c>
      <c r="AW19" s="56">
        <v>0</v>
      </c>
      <c r="AX19" s="57">
        <v>0</v>
      </c>
      <c r="AY19" s="57">
        <v>0</v>
      </c>
      <c r="AZ19" s="54">
        <v>0</v>
      </c>
      <c r="BA19" s="57">
        <v>0</v>
      </c>
      <c r="BB19" s="54">
        <v>0</v>
      </c>
      <c r="BC19" s="57">
        <v>0</v>
      </c>
      <c r="BD19" s="57">
        <v>0</v>
      </c>
      <c r="BE19" s="57">
        <v>0</v>
      </c>
      <c r="BF19" s="57">
        <v>0</v>
      </c>
      <c r="BG19" s="57">
        <v>0</v>
      </c>
      <c r="BH19" s="57">
        <v>0</v>
      </c>
      <c r="BI19" s="57">
        <v>0</v>
      </c>
      <c r="BJ19" s="56">
        <v>0</v>
      </c>
      <c r="BK19" s="57">
        <v>0</v>
      </c>
      <c r="BL19" s="56">
        <v>0</v>
      </c>
      <c r="BM19" s="57">
        <v>0</v>
      </c>
      <c r="BN19" s="57">
        <v>0</v>
      </c>
      <c r="BO19" s="57">
        <v>0</v>
      </c>
      <c r="BP19" s="57">
        <v>0</v>
      </c>
      <c r="BQ19" s="8">
        <v>0</v>
      </c>
      <c r="BR19" s="57">
        <v>0</v>
      </c>
      <c r="BS19" s="57">
        <v>0</v>
      </c>
      <c r="BT19" s="9">
        <v>18108.678881051463</v>
      </c>
      <c r="BU19" s="57">
        <v>0</v>
      </c>
      <c r="BV19" s="66">
        <v>0</v>
      </c>
      <c r="BW19" s="57">
        <v>0</v>
      </c>
      <c r="BX19" s="57">
        <v>0</v>
      </c>
      <c r="BY19" s="57">
        <v>0</v>
      </c>
      <c r="BZ19" s="54">
        <v>0</v>
      </c>
      <c r="CA19" s="57">
        <v>0</v>
      </c>
      <c r="CB19" s="57">
        <v>0</v>
      </c>
      <c r="CC19" s="57">
        <v>0</v>
      </c>
      <c r="CD19" s="57">
        <v>0</v>
      </c>
      <c r="CE19" s="57">
        <v>0</v>
      </c>
      <c r="CF19" s="66">
        <v>0</v>
      </c>
      <c r="CG19" s="56">
        <v>0</v>
      </c>
      <c r="CH19" s="66">
        <v>0</v>
      </c>
      <c r="CI19" s="66">
        <v>0</v>
      </c>
      <c r="CJ19" s="66">
        <v>0</v>
      </c>
      <c r="CK19" s="66">
        <v>0</v>
      </c>
      <c r="CL19" s="66">
        <v>0</v>
      </c>
      <c r="CM19" s="57">
        <v>0</v>
      </c>
      <c r="CN19" s="66">
        <v>0</v>
      </c>
      <c r="CO19" s="66">
        <v>0</v>
      </c>
      <c r="CP19" s="66">
        <v>0</v>
      </c>
      <c r="CQ19" s="66">
        <v>0</v>
      </c>
      <c r="CR19" s="56">
        <v>0</v>
      </c>
      <c r="CS19" s="66">
        <v>0</v>
      </c>
      <c r="CT19" s="57">
        <v>0</v>
      </c>
      <c r="CU19" s="57">
        <v>0</v>
      </c>
      <c r="CV19" s="57">
        <v>0</v>
      </c>
      <c r="CW19" s="57">
        <v>0</v>
      </c>
      <c r="CX19" s="57">
        <v>0</v>
      </c>
      <c r="CY19" s="57">
        <v>0</v>
      </c>
      <c r="CZ19" s="57">
        <v>0</v>
      </c>
      <c r="DA19" s="57">
        <v>0</v>
      </c>
      <c r="DB19" s="56">
        <v>0</v>
      </c>
      <c r="DC19" s="56">
        <v>0</v>
      </c>
      <c r="DD19" s="9">
        <v>18108.678881051463</v>
      </c>
      <c r="DE19" s="57">
        <v>0</v>
      </c>
      <c r="DF19" s="57">
        <v>0</v>
      </c>
      <c r="DG19" s="57">
        <v>0</v>
      </c>
      <c r="DH19" s="57">
        <v>0</v>
      </c>
      <c r="DI19" s="9">
        <v>17656.5734555835</v>
      </c>
      <c r="DJ19" s="2">
        <v>17410.012777730262</v>
      </c>
      <c r="DK19" s="10">
        <v>0.409606203511188</v>
      </c>
      <c r="DL19" s="10">
        <v>17196.177651000373</v>
      </c>
      <c r="DM19" s="65">
        <v>17598.89564323282</v>
      </c>
      <c r="DN19" s="63">
        <v>17232.803806668915</v>
      </c>
      <c r="DO19" s="63">
        <v>17101.559489416326</v>
      </c>
      <c r="DP19" s="63">
        <v>17101.559489416326</v>
      </c>
    </row>
    <row r="20" spans="1:120" ht="15.75">
      <c r="A20" s="101" t="s">
        <v>0</v>
      </c>
      <c r="B20" s="9"/>
      <c r="C20" s="9"/>
      <c r="D20" s="9"/>
      <c r="E20" s="9"/>
      <c r="F20" s="9"/>
      <c r="G20" s="10"/>
      <c r="H20" s="10"/>
      <c r="I20" s="1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0"/>
      <c r="AA20" s="2"/>
      <c r="AB20" s="8"/>
      <c r="AC20" s="8"/>
      <c r="AD20" s="9"/>
      <c r="AE20" s="9"/>
      <c r="AF20" s="9"/>
      <c r="AG20" s="10"/>
      <c r="AH20" s="9"/>
      <c r="AI20" s="9"/>
      <c r="AJ20" s="9"/>
      <c r="AK20" s="9"/>
      <c r="AL20" s="9"/>
      <c r="AM20" s="9"/>
      <c r="AN20" s="9"/>
      <c r="AO20" s="9"/>
      <c r="AP20" s="10"/>
      <c r="AQ20" s="29"/>
      <c r="AR20" s="9"/>
      <c r="AS20" s="9"/>
      <c r="AT20" s="10"/>
      <c r="AU20" s="9"/>
      <c r="AV20" s="2"/>
      <c r="AW20" s="9"/>
      <c r="AX20" s="9"/>
      <c r="AY20" s="8"/>
      <c r="AZ20" s="8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8"/>
      <c r="BR20" s="9"/>
      <c r="BS20" s="9"/>
      <c r="BT20" s="9"/>
      <c r="BU20" s="9"/>
      <c r="BV20" s="65"/>
      <c r="BW20" s="9"/>
      <c r="BX20" s="9"/>
      <c r="BY20" s="9"/>
      <c r="BZ20" s="10"/>
      <c r="CA20" s="9"/>
      <c r="CB20" s="9"/>
      <c r="CC20" s="9"/>
      <c r="CD20" s="9"/>
      <c r="CE20" s="9"/>
      <c r="CF20" s="65"/>
      <c r="CG20" s="9"/>
      <c r="CH20" s="65"/>
      <c r="CI20" s="65"/>
      <c r="CJ20" s="65"/>
      <c r="CK20" s="65"/>
      <c r="CL20" s="65"/>
      <c r="CM20" s="2"/>
      <c r="CN20" s="65"/>
      <c r="CO20" s="65"/>
      <c r="CP20" s="65"/>
      <c r="CQ20" s="65"/>
      <c r="CR20" s="9"/>
      <c r="CS20" s="65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2"/>
      <c r="DK20" s="10"/>
      <c r="DL20" s="10"/>
      <c r="DM20" s="65"/>
      <c r="DN20" s="63"/>
      <c r="DO20" s="63"/>
      <c r="DP20" s="63"/>
    </row>
    <row r="21" spans="1:120" ht="15.75">
      <c r="A21" s="101" t="s">
        <v>155</v>
      </c>
      <c r="B21" s="33">
        <f aca="true" t="shared" si="22" ref="B21:G21">SUM(B23:B26)</f>
        <v>133581.7</v>
      </c>
      <c r="C21" s="33">
        <f t="shared" si="22"/>
        <v>170421.5</v>
      </c>
      <c r="D21" s="33">
        <f t="shared" si="22"/>
        <v>194860.6</v>
      </c>
      <c r="E21" s="33">
        <f t="shared" si="22"/>
        <v>203140.7</v>
      </c>
      <c r="F21" s="34">
        <f t="shared" si="22"/>
        <v>170197.1</v>
      </c>
      <c r="G21" s="34">
        <f t="shared" si="22"/>
        <v>181346.5</v>
      </c>
      <c r="H21" s="34">
        <f aca="true" t="shared" si="23" ref="H21:BH21">SUM(H23:H26)</f>
        <v>183807.97</v>
      </c>
      <c r="I21" s="34">
        <f t="shared" si="23"/>
        <v>186210.14</v>
      </c>
      <c r="J21" s="33">
        <f t="shared" si="23"/>
        <v>204871.19999999998</v>
      </c>
      <c r="K21" s="33">
        <f t="shared" si="23"/>
        <v>216344.2</v>
      </c>
      <c r="L21" s="33">
        <f t="shared" si="23"/>
        <v>210572.59999999998</v>
      </c>
      <c r="M21" s="33">
        <f t="shared" si="23"/>
        <v>215459.5</v>
      </c>
      <c r="N21" s="33">
        <f t="shared" si="23"/>
        <v>224865.60000000003</v>
      </c>
      <c r="O21" s="33">
        <f t="shared" si="23"/>
        <v>219829.9</v>
      </c>
      <c r="P21" s="33">
        <f t="shared" si="23"/>
        <v>214997.00000000003</v>
      </c>
      <c r="Q21" s="33">
        <f t="shared" si="23"/>
        <v>212435.09999999998</v>
      </c>
      <c r="R21" s="33">
        <f t="shared" si="23"/>
        <v>210605.7</v>
      </c>
      <c r="S21" s="33">
        <f t="shared" si="23"/>
        <v>217104.8</v>
      </c>
      <c r="T21" s="33">
        <f t="shared" si="23"/>
        <v>210255.3</v>
      </c>
      <c r="U21" s="33">
        <f t="shared" si="23"/>
        <v>214737</v>
      </c>
      <c r="V21" s="33">
        <f t="shared" si="23"/>
        <v>219566.83392888244</v>
      </c>
      <c r="W21" s="33">
        <f t="shared" si="23"/>
        <v>220681.3</v>
      </c>
      <c r="X21" s="33">
        <f t="shared" si="23"/>
        <v>224436.5665977141</v>
      </c>
      <c r="Y21" s="33">
        <f t="shared" si="23"/>
        <v>65449.59999999999</v>
      </c>
      <c r="Z21" s="33">
        <f t="shared" si="23"/>
        <v>72260.50000000001</v>
      </c>
      <c r="AA21" s="33">
        <f t="shared" si="23"/>
        <v>65449.59999999999</v>
      </c>
      <c r="AB21" s="33">
        <f t="shared" si="23"/>
        <v>62858.80000000001</v>
      </c>
      <c r="AC21" s="33">
        <f t="shared" si="23"/>
        <v>62281.50000000001</v>
      </c>
      <c r="AD21" s="33">
        <f t="shared" si="23"/>
        <v>54726.6</v>
      </c>
      <c r="AE21" s="33">
        <f t="shared" si="23"/>
        <v>54131.200000000004</v>
      </c>
      <c r="AF21" s="33">
        <f t="shared" si="23"/>
        <v>57933</v>
      </c>
      <c r="AG21" s="33">
        <f t="shared" si="23"/>
        <v>57674.3</v>
      </c>
      <c r="AH21" s="33">
        <f t="shared" si="23"/>
        <v>59359.12888452024</v>
      </c>
      <c r="AI21" s="9">
        <f t="shared" si="23"/>
        <v>57124.082434421674</v>
      </c>
      <c r="AJ21" s="9">
        <f t="shared" si="23"/>
        <v>57765.517878810126</v>
      </c>
      <c r="AK21" s="9">
        <f t="shared" si="23"/>
        <v>58432.050968875235</v>
      </c>
      <c r="AL21" s="9">
        <f t="shared" si="23"/>
        <v>59169.3708581049</v>
      </c>
      <c r="AM21" s="9">
        <f t="shared" si="23"/>
        <v>59242.32460537015</v>
      </c>
      <c r="AN21" s="9">
        <f t="shared" si="23"/>
        <v>59405.65856128589</v>
      </c>
      <c r="AO21" s="9">
        <f t="shared" si="23"/>
        <v>59486.87689277104</v>
      </c>
      <c r="AP21" s="9">
        <f t="shared" si="23"/>
        <v>60267.77873586519</v>
      </c>
      <c r="AQ21" s="9">
        <f t="shared" si="23"/>
        <v>58543.85589693293</v>
      </c>
      <c r="AR21" s="9">
        <f t="shared" si="23"/>
        <v>60031.05533914393</v>
      </c>
      <c r="AS21" s="9">
        <f t="shared" si="23"/>
        <v>61461.6418695048</v>
      </c>
      <c r="AT21" s="10">
        <f t="shared" si="23"/>
        <v>62290.37724164329</v>
      </c>
      <c r="AU21" s="9">
        <f t="shared" si="23"/>
        <v>61808.18924464815</v>
      </c>
      <c r="AV21" s="2">
        <f t="shared" si="23"/>
        <v>63862.68023289838</v>
      </c>
      <c r="AW21" s="9">
        <f>SUM(AW23:AW26)</f>
        <v>65433.76559072847</v>
      </c>
      <c r="AX21" s="9">
        <f>SUM(AX23:AX26)</f>
        <v>106463.40349947353</v>
      </c>
      <c r="AY21" s="8">
        <f>SUM(AY23:AY26)</f>
        <v>65412.96874709946</v>
      </c>
      <c r="AZ21" s="8">
        <f t="shared" si="23"/>
        <v>65412.96874709946</v>
      </c>
      <c r="BA21" s="9">
        <f t="shared" si="23"/>
        <v>64714.68505067534</v>
      </c>
      <c r="BB21" s="9">
        <f t="shared" si="23"/>
        <v>64913.19306407201</v>
      </c>
      <c r="BC21" s="9">
        <f t="shared" si="23"/>
        <v>64989.4850412347</v>
      </c>
      <c r="BD21" s="9">
        <f t="shared" si="23"/>
        <v>66607.10805896447</v>
      </c>
      <c r="BE21" s="9">
        <f t="shared" si="23"/>
        <v>67287.83938216032</v>
      </c>
      <c r="BF21" s="9">
        <f t="shared" si="23"/>
        <v>68543.28180865162</v>
      </c>
      <c r="BG21" s="9">
        <f t="shared" si="23"/>
        <v>69729.97202149029</v>
      </c>
      <c r="BH21" s="9">
        <f t="shared" si="23"/>
        <v>70588.66405739398</v>
      </c>
      <c r="BI21" s="9">
        <f aca="true" t="shared" si="24" ref="BI21:BP21">SUM(BI23:BI26)</f>
        <v>106463.39259547577</v>
      </c>
      <c r="BJ21" s="9">
        <f t="shared" si="24"/>
        <v>57124.082434421674</v>
      </c>
      <c r="BK21" s="9">
        <f t="shared" si="24"/>
        <v>72749.02490866602</v>
      </c>
      <c r="BL21" s="9">
        <f t="shared" si="24"/>
        <v>107540.49288104374</v>
      </c>
      <c r="BM21" s="9">
        <f t="shared" si="24"/>
        <v>107587.61586432665</v>
      </c>
      <c r="BN21" s="9">
        <f>SUM(BN23:BN26)</f>
        <v>108202.12486234476</v>
      </c>
      <c r="BO21" s="9">
        <f>SUM(BO23:BO26)</f>
        <v>108835.00724789745</v>
      </c>
      <c r="BP21" s="9">
        <f t="shared" si="24"/>
        <v>110247.33472260743</v>
      </c>
      <c r="BQ21" s="8">
        <v>109900.19389477946</v>
      </c>
      <c r="BR21" s="9">
        <f>SUM(BR23:BR26)</f>
        <v>110961.44815575102</v>
      </c>
      <c r="BS21" s="9">
        <f>SUM(BS23:BS26)</f>
        <v>114068.8915163857</v>
      </c>
      <c r="BT21" s="9">
        <f>SUM(BT23:BT26)</f>
        <v>122935.72505893453</v>
      </c>
      <c r="BU21" s="9">
        <f aca="true" t="shared" si="25" ref="BU21:CF21">SUM(BU23:BU26)</f>
        <v>72749.02490866602</v>
      </c>
      <c r="BV21" s="9">
        <f t="shared" si="25"/>
        <v>110291.3</v>
      </c>
      <c r="BW21" s="9">
        <f t="shared" si="25"/>
        <v>114033.5</v>
      </c>
      <c r="BX21" s="9">
        <f t="shared" si="25"/>
        <v>111381.6</v>
      </c>
      <c r="BY21" s="9">
        <f t="shared" si="25"/>
        <v>108202.12486234476</v>
      </c>
      <c r="BZ21" s="9">
        <f t="shared" si="25"/>
        <v>113265.91417317357</v>
      </c>
      <c r="CA21" s="9">
        <f t="shared" si="25"/>
        <v>108202.12486234476</v>
      </c>
      <c r="CB21" s="9">
        <f t="shared" si="25"/>
        <v>108835.00724789745</v>
      </c>
      <c r="CC21" s="9">
        <f t="shared" si="25"/>
        <v>110247.33489601724</v>
      </c>
      <c r="CD21" s="9">
        <f t="shared" si="25"/>
        <v>110095.63958734921</v>
      </c>
      <c r="CE21" s="9">
        <f t="shared" si="25"/>
        <v>110961.44815575102</v>
      </c>
      <c r="CF21" s="65">
        <f t="shared" si="25"/>
        <v>111244.79523847709</v>
      </c>
      <c r="CG21" s="9">
        <f aca="true" t="shared" si="26" ref="CG21:CL21">SUM(CG23:CG26)</f>
        <v>112290.08864940704</v>
      </c>
      <c r="CH21" s="65">
        <f t="shared" si="26"/>
        <v>113638.93068490564</v>
      </c>
      <c r="CI21" s="65">
        <f t="shared" si="26"/>
        <v>112208.61123223364</v>
      </c>
      <c r="CJ21" s="65">
        <f t="shared" si="26"/>
        <v>113719.77963327937</v>
      </c>
      <c r="CK21" s="65">
        <f t="shared" si="26"/>
        <v>113620.919248854</v>
      </c>
      <c r="CL21" s="65">
        <f t="shared" si="26"/>
        <v>113984.23466113379</v>
      </c>
      <c r="CM21" s="2">
        <v>113265.91417317357</v>
      </c>
      <c r="CN21" s="65">
        <f aca="true" t="shared" si="27" ref="CN21:CY21">SUM(CN23:CN26)</f>
        <v>114334.53056565019</v>
      </c>
      <c r="CO21" s="65">
        <f t="shared" si="27"/>
        <v>113802.61909972751</v>
      </c>
      <c r="CP21" s="65">
        <f t="shared" si="27"/>
        <v>112987.11296813228</v>
      </c>
      <c r="CQ21" s="65">
        <f t="shared" si="27"/>
        <v>113839.21409316637</v>
      </c>
      <c r="CR21" s="9">
        <f t="shared" si="27"/>
        <v>114068.8915163857</v>
      </c>
      <c r="CS21" s="65">
        <f t="shared" si="27"/>
        <v>113870.08977101401</v>
      </c>
      <c r="CT21" s="9">
        <f t="shared" si="27"/>
        <v>113558.24346657674</v>
      </c>
      <c r="CU21" s="9">
        <f t="shared" si="27"/>
        <v>114836.03135459452</v>
      </c>
      <c r="CV21" s="9">
        <f t="shared" si="27"/>
        <v>114693.55867128301</v>
      </c>
      <c r="CW21" s="9">
        <f t="shared" si="27"/>
        <v>116498.01803209403</v>
      </c>
      <c r="CX21" s="9">
        <f t="shared" si="27"/>
        <v>116854.72421738243</v>
      </c>
      <c r="CY21" s="9">
        <f t="shared" si="27"/>
        <v>117065.1796908591</v>
      </c>
      <c r="CZ21" s="9">
        <v>118240.3092618637</v>
      </c>
      <c r="DA21" s="65">
        <f aca="true" t="shared" si="28" ref="DA21:DJ21">SUM(DA23:DA26)</f>
        <v>119044.60831166562</v>
      </c>
      <c r="DB21" s="9">
        <f t="shared" si="28"/>
        <v>119308.95312322801</v>
      </c>
      <c r="DC21" s="9">
        <f t="shared" si="28"/>
        <v>119320.16767861618</v>
      </c>
      <c r="DD21" s="9">
        <f>SUM(DD23:DD26)</f>
        <v>122935.72505893453</v>
      </c>
      <c r="DE21" s="9">
        <f t="shared" si="28"/>
        <v>123391.91168368797</v>
      </c>
      <c r="DF21" s="9">
        <f t="shared" si="28"/>
        <v>124444.44725354524</v>
      </c>
      <c r="DG21" s="9">
        <f t="shared" si="28"/>
        <v>127186.12366937418</v>
      </c>
      <c r="DH21" s="9">
        <f t="shared" si="28"/>
        <v>128549.15654943915</v>
      </c>
      <c r="DI21" s="9">
        <f t="shared" si="28"/>
        <v>129940.29106622278</v>
      </c>
      <c r="DJ21" s="10">
        <f t="shared" si="28"/>
        <v>130169.00569787782</v>
      </c>
      <c r="DK21" s="10">
        <v>129809.33725819575</v>
      </c>
      <c r="DL21" s="10">
        <v>133244.4589870676</v>
      </c>
      <c r="DM21" s="65">
        <f>SUM(DM23:DM26)</f>
        <v>131523.5099782424</v>
      </c>
      <c r="DN21" s="63">
        <f>SUM(DN23:DN26)</f>
        <v>130420.00466613771</v>
      </c>
      <c r="DO21" s="63">
        <f>SUM(DO23:DO26)</f>
        <v>130180.22631493612</v>
      </c>
      <c r="DP21" s="63">
        <f>SUM(DP23:DP26)</f>
        <v>130180.22631493612</v>
      </c>
    </row>
    <row r="22" spans="1:120" ht="15.75">
      <c r="A22" s="101" t="s">
        <v>0</v>
      </c>
      <c r="B22" s="9"/>
      <c r="C22" s="9"/>
      <c r="D22" s="9"/>
      <c r="E22" s="9"/>
      <c r="F22" s="9"/>
      <c r="G22" s="10"/>
      <c r="H22" s="10"/>
      <c r="I22" s="10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40"/>
      <c r="V22" s="9"/>
      <c r="W22" s="9"/>
      <c r="X22" s="9"/>
      <c r="Y22" s="9"/>
      <c r="Z22" s="10"/>
      <c r="AA22" s="2"/>
      <c r="AB22" s="8"/>
      <c r="AC22" s="8"/>
      <c r="AD22" s="9"/>
      <c r="AE22" s="9"/>
      <c r="AF22" s="9"/>
      <c r="AG22" s="10"/>
      <c r="AH22" s="9"/>
      <c r="AI22" s="9"/>
      <c r="AJ22" s="9"/>
      <c r="AK22" s="9"/>
      <c r="AL22" s="9"/>
      <c r="AM22" s="9"/>
      <c r="AN22" s="9"/>
      <c r="AO22" s="9"/>
      <c r="AP22" s="10"/>
      <c r="AQ22" s="29"/>
      <c r="AR22" s="9"/>
      <c r="AS22" s="9"/>
      <c r="AT22" s="10"/>
      <c r="AU22" s="9"/>
      <c r="AV22" s="2"/>
      <c r="AW22" s="9"/>
      <c r="AX22" s="9"/>
      <c r="AY22" s="8"/>
      <c r="AZ22" s="8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8"/>
      <c r="BR22" s="9"/>
      <c r="BS22" s="9"/>
      <c r="BT22" s="9"/>
      <c r="BU22" s="9"/>
      <c r="BV22" s="65"/>
      <c r="BW22" s="9"/>
      <c r="BX22" s="9"/>
      <c r="BY22" s="9"/>
      <c r="BZ22" s="10"/>
      <c r="CA22" s="9"/>
      <c r="CB22" s="9"/>
      <c r="CC22" s="9"/>
      <c r="CD22" s="9"/>
      <c r="CE22" s="9"/>
      <c r="CF22" s="65"/>
      <c r="CG22" s="9"/>
      <c r="CH22" s="65"/>
      <c r="CI22" s="65"/>
      <c r="CJ22" s="65"/>
      <c r="CK22" s="65"/>
      <c r="CL22" s="65"/>
      <c r="CM22" s="2"/>
      <c r="CN22" s="65"/>
      <c r="CO22" s="65"/>
      <c r="CP22" s="65"/>
      <c r="CQ22" s="65"/>
      <c r="CR22" s="9"/>
      <c r="CS22" s="65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2"/>
      <c r="DK22" s="10"/>
      <c r="DL22" s="10"/>
      <c r="DM22" s="65"/>
      <c r="DN22" s="63"/>
      <c r="DO22" s="63"/>
      <c r="DP22" s="63"/>
    </row>
    <row r="23" spans="1:120" ht="15.75">
      <c r="A23" s="101" t="s">
        <v>172</v>
      </c>
      <c r="B23" s="9">
        <v>108890.1</v>
      </c>
      <c r="C23" s="9">
        <v>138830.3</v>
      </c>
      <c r="D23" s="9">
        <v>159756</v>
      </c>
      <c r="E23" s="9">
        <v>167168.2</v>
      </c>
      <c r="F23" s="9">
        <v>143820.1</v>
      </c>
      <c r="G23" s="10">
        <v>154064.09</v>
      </c>
      <c r="H23" s="10">
        <v>156136.48</v>
      </c>
      <c r="I23" s="10">
        <v>158255.95</v>
      </c>
      <c r="J23" s="9">
        <v>174010.1</v>
      </c>
      <c r="K23" s="9">
        <v>184451.7</v>
      </c>
      <c r="L23" s="9">
        <v>180362.5</v>
      </c>
      <c r="M23" s="9">
        <v>184479.7</v>
      </c>
      <c r="N23" s="9">
        <v>192608.2</v>
      </c>
      <c r="O23" s="9">
        <v>188346.2</v>
      </c>
      <c r="P23" s="9">
        <v>184261.7</v>
      </c>
      <c r="Q23" s="9">
        <v>182121.9</v>
      </c>
      <c r="R23" s="9">
        <v>180660.2</v>
      </c>
      <c r="S23" s="9">
        <v>186445.4</v>
      </c>
      <c r="T23" s="9">
        <v>180561.3</v>
      </c>
      <c r="U23" s="9">
        <v>184218.7</v>
      </c>
      <c r="V23" s="9">
        <f>'[1]Feuil1'!$U$91</f>
        <v>188474.25155569613</v>
      </c>
      <c r="W23" s="9">
        <v>189415.2</v>
      </c>
      <c r="X23" s="9">
        <f>'[2]Feuil1'!$U$91</f>
        <v>192957.5528221792</v>
      </c>
      <c r="Y23" s="9">
        <v>59053.7</v>
      </c>
      <c r="Z23" s="10">
        <v>66000.1</v>
      </c>
      <c r="AA23" s="37">
        <v>59053.7</v>
      </c>
      <c r="AB23" s="38">
        <v>56871.3</v>
      </c>
      <c r="AC23" s="38">
        <v>56361.8</v>
      </c>
      <c r="AD23" s="9">
        <v>52398.1</v>
      </c>
      <c r="AE23" s="9">
        <v>51870.8</v>
      </c>
      <c r="AF23" s="9">
        <v>55362.1</v>
      </c>
      <c r="AG23" s="10">
        <v>55142</v>
      </c>
      <c r="AH23" s="9">
        <v>56908.405951550245</v>
      </c>
      <c r="AI23" s="9">
        <v>57124.082434421674</v>
      </c>
      <c r="AJ23" s="9">
        <v>57765.517878810126</v>
      </c>
      <c r="AK23" s="9">
        <v>58432.050968875235</v>
      </c>
      <c r="AL23" s="9">
        <v>59169.3708581049</v>
      </c>
      <c r="AM23" s="9">
        <v>59242.32460537015</v>
      </c>
      <c r="AN23" s="9">
        <v>59405.65856128589</v>
      </c>
      <c r="AO23" s="9">
        <v>59486.87689277104</v>
      </c>
      <c r="AP23" s="10">
        <v>60267.77873586519</v>
      </c>
      <c r="AQ23" s="29">
        <v>58543.85589693293</v>
      </c>
      <c r="AR23" s="9">
        <v>60031.05533914393</v>
      </c>
      <c r="AS23" s="9">
        <v>61461.6418695048</v>
      </c>
      <c r="AT23" s="10">
        <v>62290.37724164329</v>
      </c>
      <c r="AU23" s="9">
        <v>61808.18924464815</v>
      </c>
      <c r="AV23" s="2">
        <v>63862.68023289838</v>
      </c>
      <c r="AW23" s="9">
        <v>65433.76559072847</v>
      </c>
      <c r="AX23" s="9">
        <v>71214.29259547577</v>
      </c>
      <c r="AY23" s="8">
        <v>65412.96874709946</v>
      </c>
      <c r="AZ23" s="8">
        <v>65412.96874709946</v>
      </c>
      <c r="BA23" s="9">
        <v>64714.68505067534</v>
      </c>
      <c r="BB23" s="9">
        <v>64913.19306407201</v>
      </c>
      <c r="BC23" s="9">
        <v>64989.4850412347</v>
      </c>
      <c r="BD23" s="9">
        <v>66607.10805896447</v>
      </c>
      <c r="BE23" s="9">
        <v>67287.83938216032</v>
      </c>
      <c r="BF23" s="9">
        <v>68543.28180865162</v>
      </c>
      <c r="BG23" s="9">
        <v>69729.97202149029</v>
      </c>
      <c r="BH23" s="9">
        <v>70588.66405739398</v>
      </c>
      <c r="BI23" s="9">
        <v>71214.29259547577</v>
      </c>
      <c r="BJ23" s="9">
        <v>57124.082434421674</v>
      </c>
      <c r="BK23" s="9">
        <v>72749.02490866602</v>
      </c>
      <c r="BL23" s="9">
        <v>70979.91438769494</v>
      </c>
      <c r="BM23" s="9">
        <v>71244.35822211573</v>
      </c>
      <c r="BN23" s="9">
        <v>71838.91846834088</v>
      </c>
      <c r="BO23" s="9">
        <v>72457.18201149553</v>
      </c>
      <c r="BP23" s="9">
        <v>73667.7504077636</v>
      </c>
      <c r="BQ23" s="8">
        <v>73308.73526567151</v>
      </c>
      <c r="BR23" s="9">
        <v>74107.36478389926</v>
      </c>
      <c r="BS23" s="9">
        <v>74712.6438070162</v>
      </c>
      <c r="BT23" s="9">
        <v>79743.21099210149</v>
      </c>
      <c r="BU23" s="9">
        <v>72749.02490866602</v>
      </c>
      <c r="BV23" s="65">
        <v>73633</v>
      </c>
      <c r="BW23" s="9">
        <v>76346.7</v>
      </c>
      <c r="BX23" s="9">
        <v>74698.1</v>
      </c>
      <c r="BY23" s="9">
        <v>71838.91846834088</v>
      </c>
      <c r="BZ23" s="10">
        <v>75171.68408165997</v>
      </c>
      <c r="CA23" s="9">
        <v>71838.91846834088</v>
      </c>
      <c r="CB23" s="9">
        <v>72457.18201149553</v>
      </c>
      <c r="CC23" s="9">
        <v>73667.75058117342</v>
      </c>
      <c r="CD23" s="9">
        <v>73308.7354381711</v>
      </c>
      <c r="CE23" s="9">
        <v>74107.36478389926</v>
      </c>
      <c r="CF23" s="65">
        <v>74107.36478389926</v>
      </c>
      <c r="CG23" s="9">
        <v>75127.07867377643</v>
      </c>
      <c r="CH23" s="65">
        <v>75508.42204795523</v>
      </c>
      <c r="CI23" s="65">
        <v>74065.57515121943</v>
      </c>
      <c r="CJ23" s="65">
        <v>75368.81083017516</v>
      </c>
      <c r="CK23" s="65">
        <v>75242.65137973579</v>
      </c>
      <c r="CL23" s="65">
        <v>75164.07441951557</v>
      </c>
      <c r="CM23" s="2">
        <v>75171.68408165997</v>
      </c>
      <c r="CN23" s="65">
        <v>75483.87007850288</v>
      </c>
      <c r="CO23" s="65">
        <v>74739.84421913936</v>
      </c>
      <c r="CP23" s="65">
        <v>73905.60606872819</v>
      </c>
      <c r="CQ23" s="65">
        <v>74739.57817211746</v>
      </c>
      <c r="CR23" s="9">
        <v>74712.6438070162</v>
      </c>
      <c r="CS23" s="65">
        <v>74170.19875673689</v>
      </c>
      <c r="CT23" s="9">
        <v>73835.2280873051</v>
      </c>
      <c r="CU23" s="9">
        <v>74886.81020310536</v>
      </c>
      <c r="CV23" s="9">
        <v>74679.52093610415</v>
      </c>
      <c r="CW23" s="9">
        <v>76438.31807873915</v>
      </c>
      <c r="CX23" s="9">
        <v>76668.860982527</v>
      </c>
      <c r="CY23" s="9">
        <v>76697.73001721573</v>
      </c>
      <c r="CZ23" s="9">
        <v>77733.39499847809</v>
      </c>
      <c r="DA23" s="9">
        <v>78420.59031566455</v>
      </c>
      <c r="DB23" s="9">
        <v>78588.67001560568</v>
      </c>
      <c r="DC23" s="9">
        <v>78234.97008734745</v>
      </c>
      <c r="DD23" s="9">
        <v>79743.21099210149</v>
      </c>
      <c r="DE23" s="9">
        <v>79972.35111372852</v>
      </c>
      <c r="DF23" s="9">
        <v>80847.62269918676</v>
      </c>
      <c r="DG23" s="9">
        <v>83230.86964011009</v>
      </c>
      <c r="DH23" s="9">
        <v>84419.94846267914</v>
      </c>
      <c r="DI23" s="9">
        <v>85615.87396005559</v>
      </c>
      <c r="DJ23" s="2">
        <v>85718.8396787798</v>
      </c>
      <c r="DK23" s="10">
        <v>85190.63132923997</v>
      </c>
      <c r="DL23" s="10">
        <v>88439.25512714166</v>
      </c>
      <c r="DM23" s="65">
        <v>86550.41080952004</v>
      </c>
      <c r="DN23" s="63">
        <v>85309.2410519977</v>
      </c>
      <c r="DO23" s="63">
        <v>84930.220792487</v>
      </c>
      <c r="DP23" s="63">
        <v>84930.220792487</v>
      </c>
    </row>
    <row r="24" spans="1:120" ht="18" hidden="1">
      <c r="A24" s="101" t="s">
        <v>66</v>
      </c>
      <c r="B24" s="9">
        <v>19273.9</v>
      </c>
      <c r="C24" s="9">
        <v>24459.7</v>
      </c>
      <c r="D24" s="9">
        <v>26935.6</v>
      </c>
      <c r="E24" s="9">
        <v>28124.9</v>
      </c>
      <c r="F24" s="9">
        <v>20219</v>
      </c>
      <c r="G24" s="10">
        <v>20980.02</v>
      </c>
      <c r="H24" s="10">
        <v>21269.05</v>
      </c>
      <c r="I24" s="10">
        <v>21454.1</v>
      </c>
      <c r="J24" s="9">
        <v>23580.8</v>
      </c>
      <c r="K24" s="9">
        <v>24321.6</v>
      </c>
      <c r="L24" s="9">
        <v>23477.3</v>
      </c>
      <c r="M24" s="9">
        <v>24053.9</v>
      </c>
      <c r="N24" s="9">
        <v>24986.5</v>
      </c>
      <c r="O24" s="9">
        <v>24542.8</v>
      </c>
      <c r="P24" s="9">
        <v>24012</v>
      </c>
      <c r="Q24" s="9">
        <v>23791.4</v>
      </c>
      <c r="R24" s="9">
        <v>23522.7</v>
      </c>
      <c r="S24" s="9">
        <v>23976.4</v>
      </c>
      <c r="T24" s="9">
        <v>23277.6</v>
      </c>
      <c r="U24" s="9">
        <v>23855.4</v>
      </c>
      <c r="V24" s="9">
        <f>'[1]Feuil1'!$U$119</f>
        <v>24334.140975660615</v>
      </c>
      <c r="W24" s="9">
        <v>24453.3</v>
      </c>
      <c r="X24" s="9">
        <f>'[2]Feuil1'!$U$119</f>
        <v>24482.18770554516</v>
      </c>
      <c r="Y24" s="9">
        <v>3691.7</v>
      </c>
      <c r="Z24" s="10">
        <v>3617.6</v>
      </c>
      <c r="AA24" s="37">
        <v>3691.7</v>
      </c>
      <c r="AB24" s="38">
        <v>3475.9</v>
      </c>
      <c r="AC24" s="38">
        <v>3434.5</v>
      </c>
      <c r="AD24" s="9">
        <v>0</v>
      </c>
      <c r="AE24" s="9">
        <v>0</v>
      </c>
      <c r="AF24" s="9">
        <v>0</v>
      </c>
      <c r="AG24" s="10">
        <v>0</v>
      </c>
      <c r="AH24" s="55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10">
        <v>0</v>
      </c>
      <c r="AU24" s="56">
        <v>0</v>
      </c>
      <c r="AV24" s="2" t="s">
        <v>57</v>
      </c>
      <c r="AW24" s="9" t="s">
        <v>57</v>
      </c>
      <c r="AX24" s="56">
        <v>0</v>
      </c>
      <c r="AY24" s="56">
        <v>0</v>
      </c>
      <c r="AZ24" s="8" t="s">
        <v>57</v>
      </c>
      <c r="BA24" s="9" t="s">
        <v>57</v>
      </c>
      <c r="BB24" s="9" t="s">
        <v>57</v>
      </c>
      <c r="BC24" s="56">
        <v>0</v>
      </c>
      <c r="BD24" s="56">
        <v>0</v>
      </c>
      <c r="BE24" s="56">
        <v>0</v>
      </c>
      <c r="BF24" s="56">
        <v>0</v>
      </c>
      <c r="BG24" s="56">
        <v>0</v>
      </c>
      <c r="BH24" s="56">
        <v>0</v>
      </c>
      <c r="BI24" s="56">
        <v>0</v>
      </c>
      <c r="BJ24" s="9">
        <v>0</v>
      </c>
      <c r="BK24" s="56">
        <v>0</v>
      </c>
      <c r="BL24" s="56">
        <v>0</v>
      </c>
      <c r="BM24" s="56">
        <v>0</v>
      </c>
      <c r="BN24" s="56">
        <v>0</v>
      </c>
      <c r="BO24" s="56">
        <v>0</v>
      </c>
      <c r="BP24" s="56">
        <v>0</v>
      </c>
      <c r="BQ24" s="8">
        <v>0</v>
      </c>
      <c r="BR24" s="56">
        <v>0</v>
      </c>
      <c r="BS24" s="56">
        <v>0</v>
      </c>
      <c r="BT24" s="56">
        <v>0</v>
      </c>
      <c r="BU24" s="56">
        <v>0</v>
      </c>
      <c r="BV24" s="67">
        <v>0</v>
      </c>
      <c r="BW24" s="56">
        <v>0</v>
      </c>
      <c r="BX24" s="56">
        <v>0</v>
      </c>
      <c r="BY24" s="56">
        <v>0</v>
      </c>
      <c r="BZ24" s="55">
        <v>0</v>
      </c>
      <c r="CA24" s="57">
        <v>0</v>
      </c>
      <c r="CB24" s="56">
        <v>0</v>
      </c>
      <c r="CC24" s="56">
        <v>0</v>
      </c>
      <c r="CD24" s="56">
        <v>0</v>
      </c>
      <c r="CE24" s="56">
        <v>0</v>
      </c>
      <c r="CF24" s="67">
        <v>0</v>
      </c>
      <c r="CG24" s="56">
        <v>0</v>
      </c>
      <c r="CH24" s="67">
        <v>0</v>
      </c>
      <c r="CI24" s="67">
        <v>0</v>
      </c>
      <c r="CJ24" s="67">
        <v>0</v>
      </c>
      <c r="CK24" s="67">
        <v>0</v>
      </c>
      <c r="CL24" s="67">
        <v>0</v>
      </c>
      <c r="CM24" s="57">
        <v>0</v>
      </c>
      <c r="CN24" s="67">
        <v>0</v>
      </c>
      <c r="CO24" s="67">
        <v>0</v>
      </c>
      <c r="CP24" s="67">
        <v>0</v>
      </c>
      <c r="CQ24" s="67">
        <v>0</v>
      </c>
      <c r="CR24" s="56">
        <v>0</v>
      </c>
      <c r="CS24" s="67">
        <v>0</v>
      </c>
      <c r="CT24" s="56">
        <v>0</v>
      </c>
      <c r="CU24" s="56">
        <v>0</v>
      </c>
      <c r="CV24" s="56">
        <v>0</v>
      </c>
      <c r="CW24" s="56">
        <v>0</v>
      </c>
      <c r="CX24" s="56">
        <v>0</v>
      </c>
      <c r="CY24" s="56">
        <v>0</v>
      </c>
      <c r="CZ24" s="56">
        <v>0</v>
      </c>
      <c r="DA24" s="56">
        <v>0</v>
      </c>
      <c r="DB24" s="56">
        <v>0</v>
      </c>
      <c r="DC24" s="56">
        <v>0</v>
      </c>
      <c r="DD24" s="56">
        <v>0</v>
      </c>
      <c r="DE24" s="56">
        <v>0</v>
      </c>
      <c r="DF24" s="56">
        <v>0</v>
      </c>
      <c r="DG24" s="56">
        <v>0</v>
      </c>
      <c r="DH24" s="56">
        <v>0</v>
      </c>
      <c r="DI24" s="56">
        <v>0</v>
      </c>
      <c r="DJ24" s="2"/>
      <c r="DK24" s="10">
        <v>0</v>
      </c>
      <c r="DL24" s="10">
        <v>0</v>
      </c>
      <c r="DM24" s="65"/>
      <c r="DN24" s="66">
        <v>0</v>
      </c>
      <c r="DO24" s="66">
        <v>0</v>
      </c>
      <c r="DP24" s="66">
        <v>0</v>
      </c>
    </row>
    <row r="25" spans="1:120" ht="18" hidden="1">
      <c r="A25" s="101" t="s">
        <v>67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10">
        <v>217.62</v>
      </c>
      <c r="I25" s="10">
        <v>222.44</v>
      </c>
      <c r="J25" s="9">
        <v>253.3</v>
      </c>
      <c r="K25" s="9">
        <v>265.6</v>
      </c>
      <c r="L25" s="9">
        <v>261.9</v>
      </c>
      <c r="M25" s="9">
        <v>270.4</v>
      </c>
      <c r="N25" s="9">
        <v>288.2</v>
      </c>
      <c r="O25" s="9">
        <v>191.8</v>
      </c>
      <c r="P25" s="9">
        <v>183.7</v>
      </c>
      <c r="Q25" s="9">
        <v>172.5</v>
      </c>
      <c r="R25" s="9">
        <v>167.4</v>
      </c>
      <c r="S25" s="9">
        <v>180.3</v>
      </c>
      <c r="T25" s="9">
        <v>169.3</v>
      </c>
      <c r="U25" s="9">
        <v>180.8</v>
      </c>
      <c r="V25" s="9">
        <f>'[1]Feuil1'!$U$127</f>
        <v>187.122366</v>
      </c>
      <c r="W25" s="9">
        <v>189.5</v>
      </c>
      <c r="X25" s="9">
        <f>'[2]Feuil1'!$U$127</f>
        <v>196.954632</v>
      </c>
      <c r="Y25" s="9">
        <v>194.2</v>
      </c>
      <c r="Z25" s="10">
        <v>189.8</v>
      </c>
      <c r="AA25" s="37">
        <v>194.2</v>
      </c>
      <c r="AB25" s="38">
        <v>180.3</v>
      </c>
      <c r="AC25" s="38">
        <v>178.4</v>
      </c>
      <c r="AD25" s="9">
        <v>167.2</v>
      </c>
      <c r="AE25" s="9">
        <v>162.3</v>
      </c>
      <c r="AF25" s="9">
        <v>184.6</v>
      </c>
      <c r="AG25" s="10">
        <v>181.8</v>
      </c>
      <c r="AH25" s="9">
        <v>175.9710636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10">
        <v>0</v>
      </c>
      <c r="AU25" s="56">
        <v>0</v>
      </c>
      <c r="AV25" s="2" t="s">
        <v>57</v>
      </c>
      <c r="AW25" s="9" t="s">
        <v>57</v>
      </c>
      <c r="AX25" s="56">
        <v>0</v>
      </c>
      <c r="AY25" s="56">
        <v>0</v>
      </c>
      <c r="AZ25" s="8" t="s">
        <v>57</v>
      </c>
      <c r="BA25" s="9" t="s">
        <v>57</v>
      </c>
      <c r="BB25" s="9" t="s">
        <v>57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56">
        <v>0</v>
      </c>
      <c r="BI25" s="56">
        <v>0</v>
      </c>
      <c r="BJ25" s="9">
        <v>0</v>
      </c>
      <c r="BK25" s="56">
        <v>0</v>
      </c>
      <c r="BL25" s="56">
        <v>0</v>
      </c>
      <c r="BM25" s="56">
        <v>0</v>
      </c>
      <c r="BN25" s="56">
        <v>0</v>
      </c>
      <c r="BO25" s="56">
        <v>0</v>
      </c>
      <c r="BP25" s="56">
        <v>0</v>
      </c>
      <c r="BQ25" s="8">
        <v>0</v>
      </c>
      <c r="BR25" s="56">
        <v>0</v>
      </c>
      <c r="BS25" s="56">
        <v>0</v>
      </c>
      <c r="BT25" s="56">
        <v>0</v>
      </c>
      <c r="BU25" s="56">
        <v>0</v>
      </c>
      <c r="BV25" s="67">
        <v>0</v>
      </c>
      <c r="BW25" s="56">
        <v>0</v>
      </c>
      <c r="BX25" s="56">
        <v>0</v>
      </c>
      <c r="BY25" s="56">
        <v>0</v>
      </c>
      <c r="BZ25" s="55">
        <v>0</v>
      </c>
      <c r="CA25" s="57">
        <v>0</v>
      </c>
      <c r="CB25" s="56">
        <v>0</v>
      </c>
      <c r="CC25" s="56">
        <v>0</v>
      </c>
      <c r="CD25" s="56">
        <v>0</v>
      </c>
      <c r="CE25" s="56">
        <v>0</v>
      </c>
      <c r="CF25" s="67">
        <v>0</v>
      </c>
      <c r="CG25" s="56">
        <v>0</v>
      </c>
      <c r="CH25" s="67">
        <v>0</v>
      </c>
      <c r="CI25" s="67">
        <v>0</v>
      </c>
      <c r="CJ25" s="67">
        <v>0</v>
      </c>
      <c r="CK25" s="67">
        <v>0</v>
      </c>
      <c r="CL25" s="67">
        <v>0</v>
      </c>
      <c r="CM25" s="57">
        <v>0</v>
      </c>
      <c r="CN25" s="67">
        <v>0</v>
      </c>
      <c r="CO25" s="67">
        <v>0</v>
      </c>
      <c r="CP25" s="67">
        <v>0</v>
      </c>
      <c r="CQ25" s="67">
        <v>0</v>
      </c>
      <c r="CR25" s="56">
        <v>0</v>
      </c>
      <c r="CS25" s="67">
        <v>0</v>
      </c>
      <c r="CT25" s="56">
        <v>0</v>
      </c>
      <c r="CU25" s="56">
        <v>0</v>
      </c>
      <c r="CV25" s="56">
        <v>0</v>
      </c>
      <c r="CW25" s="56">
        <v>0</v>
      </c>
      <c r="CX25" s="56">
        <v>0</v>
      </c>
      <c r="CY25" s="56">
        <v>0</v>
      </c>
      <c r="CZ25" s="56">
        <v>0</v>
      </c>
      <c r="DA25" s="56">
        <v>0</v>
      </c>
      <c r="DB25" s="56">
        <v>0</v>
      </c>
      <c r="DC25" s="56">
        <v>0</v>
      </c>
      <c r="DD25" s="56">
        <v>0</v>
      </c>
      <c r="DE25" s="56">
        <v>0</v>
      </c>
      <c r="DF25" s="56">
        <v>0</v>
      </c>
      <c r="DG25" s="56">
        <v>0</v>
      </c>
      <c r="DH25" s="56">
        <v>0</v>
      </c>
      <c r="DI25" s="56">
        <v>0</v>
      </c>
      <c r="DJ25" s="2"/>
      <c r="DK25" s="10">
        <v>0</v>
      </c>
      <c r="DL25" s="10">
        <v>0</v>
      </c>
      <c r="DM25" s="65"/>
      <c r="DN25" s="66">
        <v>0</v>
      </c>
      <c r="DO25" s="66">
        <v>0</v>
      </c>
      <c r="DP25" s="66">
        <v>0</v>
      </c>
    </row>
    <row r="26" spans="1:120" ht="18">
      <c r="A26" s="101" t="s">
        <v>160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10">
        <v>6184.82</v>
      </c>
      <c r="I26" s="10">
        <v>6277.65</v>
      </c>
      <c r="J26" s="9">
        <v>7027</v>
      </c>
      <c r="K26" s="9">
        <v>7305.3</v>
      </c>
      <c r="L26" s="9">
        <v>6470.9</v>
      </c>
      <c r="M26" s="9">
        <v>6655.5</v>
      </c>
      <c r="N26" s="9">
        <v>6982.7</v>
      </c>
      <c r="O26" s="9">
        <v>6749.1</v>
      </c>
      <c r="P26" s="9">
        <v>6539.6</v>
      </c>
      <c r="Q26" s="9">
        <v>6349.3</v>
      </c>
      <c r="R26" s="9">
        <v>6255.4</v>
      </c>
      <c r="S26" s="9">
        <v>6502.7</v>
      </c>
      <c r="T26" s="9">
        <v>6247.1</v>
      </c>
      <c r="U26" s="9">
        <v>6482.1</v>
      </c>
      <c r="V26" s="9">
        <f>'[1]Feuil1'!$U$132</f>
        <v>6571.31903152568</v>
      </c>
      <c r="W26" s="9">
        <v>6623.3</v>
      </c>
      <c r="X26" s="9">
        <f>'[2]Feuil1'!$U$132</f>
        <v>6799.871437989723</v>
      </c>
      <c r="Y26" s="9">
        <v>2510</v>
      </c>
      <c r="Z26" s="10">
        <v>2453</v>
      </c>
      <c r="AA26" s="37">
        <v>2510</v>
      </c>
      <c r="AB26" s="38">
        <v>2331.3</v>
      </c>
      <c r="AC26" s="38">
        <v>2306.8</v>
      </c>
      <c r="AD26" s="9">
        <v>2161.3</v>
      </c>
      <c r="AE26" s="9">
        <v>2098.1</v>
      </c>
      <c r="AF26" s="9">
        <v>2386.3</v>
      </c>
      <c r="AG26" s="10">
        <v>2350.5</v>
      </c>
      <c r="AH26" s="9">
        <v>2274.75186937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10">
        <v>0</v>
      </c>
      <c r="AU26" s="56">
        <v>0</v>
      </c>
      <c r="AV26" s="2" t="s">
        <v>57</v>
      </c>
      <c r="AW26" s="9" t="s">
        <v>57</v>
      </c>
      <c r="AX26" s="9">
        <v>35249.11090399777</v>
      </c>
      <c r="AY26" s="56">
        <v>0</v>
      </c>
      <c r="AZ26" s="8" t="s">
        <v>57</v>
      </c>
      <c r="BA26" s="9" t="s">
        <v>57</v>
      </c>
      <c r="BB26" s="9" t="s">
        <v>57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9">
        <v>35249.1</v>
      </c>
      <c r="BJ26" s="9">
        <v>0</v>
      </c>
      <c r="BK26" s="56">
        <v>0</v>
      </c>
      <c r="BL26" s="9">
        <v>36560.5784933488</v>
      </c>
      <c r="BM26" s="9">
        <v>36343.25764221092</v>
      </c>
      <c r="BN26" s="9">
        <v>36363.20639400388</v>
      </c>
      <c r="BO26" s="9">
        <v>36377.82523640191</v>
      </c>
      <c r="BP26" s="9">
        <v>36579.584314843836</v>
      </c>
      <c r="BQ26" s="8">
        <v>36591.458629107954</v>
      </c>
      <c r="BR26" s="9">
        <v>36854.083371851746</v>
      </c>
      <c r="BS26" s="9">
        <v>39356.247709369505</v>
      </c>
      <c r="BT26" s="9">
        <v>43192.514066833035</v>
      </c>
      <c r="BU26" s="56">
        <v>0</v>
      </c>
      <c r="BV26" s="65">
        <v>36658.3</v>
      </c>
      <c r="BW26" s="9">
        <v>37686.8</v>
      </c>
      <c r="BX26" s="9">
        <v>36683.5</v>
      </c>
      <c r="BY26" s="9">
        <v>36363.20639400388</v>
      </c>
      <c r="BZ26" s="10">
        <v>38094.23009151361</v>
      </c>
      <c r="CA26" s="9">
        <v>36363.20639400388</v>
      </c>
      <c r="CB26" s="9">
        <v>36377.82523640191</v>
      </c>
      <c r="CC26" s="9">
        <v>36579.584314843836</v>
      </c>
      <c r="CD26" s="9">
        <v>36786.90414917811</v>
      </c>
      <c r="CE26" s="9">
        <v>36854.083371851746</v>
      </c>
      <c r="CF26" s="65">
        <v>37137.43045457783</v>
      </c>
      <c r="CG26" s="9">
        <v>37163.009975630615</v>
      </c>
      <c r="CH26" s="65">
        <v>38130.508636950406</v>
      </c>
      <c r="CI26" s="65">
        <v>38143.036081014216</v>
      </c>
      <c r="CJ26" s="65">
        <v>38350.96880310421</v>
      </c>
      <c r="CK26" s="65">
        <v>38378.26786911821</v>
      </c>
      <c r="CL26" s="65">
        <v>38820.16024161821</v>
      </c>
      <c r="CM26" s="2">
        <v>38094.23009151361</v>
      </c>
      <c r="CN26" s="65">
        <v>38850.66048714731</v>
      </c>
      <c r="CO26" s="65">
        <v>39062.77488058815</v>
      </c>
      <c r="CP26" s="65">
        <v>39081.50689940409</v>
      </c>
      <c r="CQ26" s="65">
        <v>39099.63592104891</v>
      </c>
      <c r="CR26" s="9">
        <v>39356.247709369505</v>
      </c>
      <c r="CS26" s="65">
        <v>39699.89101427712</v>
      </c>
      <c r="CT26" s="9">
        <v>39723.01537927164</v>
      </c>
      <c r="CU26" s="9">
        <v>39949.22115148917</v>
      </c>
      <c r="CV26" s="9">
        <v>40014.03773517887</v>
      </c>
      <c r="CW26" s="9">
        <v>40059.69995335489</v>
      </c>
      <c r="CX26" s="9">
        <v>40185.863234855446</v>
      </c>
      <c r="CY26" s="9">
        <v>40367.44967364338</v>
      </c>
      <c r="CZ26" s="9">
        <v>40506.91426338561</v>
      </c>
      <c r="DA26" s="9">
        <v>40624.017996001065</v>
      </c>
      <c r="DB26" s="9">
        <v>40720.28310762233</v>
      </c>
      <c r="DC26" s="9">
        <v>41085.19759126873</v>
      </c>
      <c r="DD26" s="9">
        <v>43192.51406683305</v>
      </c>
      <c r="DE26" s="9">
        <v>43419.56056995944</v>
      </c>
      <c r="DF26" s="9">
        <v>43596.82455435848</v>
      </c>
      <c r="DG26" s="9">
        <v>43955.254029264084</v>
      </c>
      <c r="DH26" s="9">
        <v>44129.20808676001</v>
      </c>
      <c r="DI26" s="9">
        <v>44324.417106167195</v>
      </c>
      <c r="DJ26" s="2">
        <v>44450.16601909802</v>
      </c>
      <c r="DK26" s="10">
        <v>44618.70592895578</v>
      </c>
      <c r="DL26" s="10">
        <v>44805.20385992594</v>
      </c>
      <c r="DM26" s="65">
        <v>44973.09916872236</v>
      </c>
      <c r="DN26" s="63">
        <v>45110.763614140014</v>
      </c>
      <c r="DO26" s="63">
        <v>45250.00552244912</v>
      </c>
      <c r="DP26" s="63">
        <v>45250.00552244912</v>
      </c>
    </row>
    <row r="27" spans="1:120" ht="15.75">
      <c r="A27" s="101" t="s">
        <v>0</v>
      </c>
      <c r="B27" s="9"/>
      <c r="C27" s="9"/>
      <c r="D27" s="9"/>
      <c r="E27" s="9"/>
      <c r="F27" s="9"/>
      <c r="G27" s="10"/>
      <c r="H27" s="10"/>
      <c r="I27" s="10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0"/>
      <c r="AA27" s="2"/>
      <c r="AB27" s="8"/>
      <c r="AC27" s="8"/>
      <c r="AD27" s="9"/>
      <c r="AE27" s="9"/>
      <c r="AF27" s="9"/>
      <c r="AG27" s="10"/>
      <c r="AH27" s="9"/>
      <c r="AI27" s="9"/>
      <c r="AJ27" s="9"/>
      <c r="AK27" s="9"/>
      <c r="AL27" s="9"/>
      <c r="AM27" s="9"/>
      <c r="AN27" s="9"/>
      <c r="AO27" s="9"/>
      <c r="AP27" s="10"/>
      <c r="AQ27" s="29"/>
      <c r="AR27" s="9"/>
      <c r="AS27" s="9"/>
      <c r="AT27" s="10"/>
      <c r="AU27" s="9"/>
      <c r="AV27" s="2"/>
      <c r="AW27" s="9"/>
      <c r="AX27" s="9"/>
      <c r="AY27" s="8"/>
      <c r="AZ27" s="8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8"/>
      <c r="BR27" s="9"/>
      <c r="BS27" s="9"/>
      <c r="BT27" s="9"/>
      <c r="BU27" s="9"/>
      <c r="BV27" s="65"/>
      <c r="BW27" s="9"/>
      <c r="BX27" s="9"/>
      <c r="BY27" s="9"/>
      <c r="BZ27" s="10"/>
      <c r="CA27" s="9"/>
      <c r="CB27" s="9"/>
      <c r="CC27" s="9"/>
      <c r="CD27" s="9"/>
      <c r="CE27" s="9"/>
      <c r="CF27" s="65"/>
      <c r="CG27" s="9"/>
      <c r="CH27" s="65"/>
      <c r="CI27" s="65"/>
      <c r="CJ27" s="65"/>
      <c r="CK27" s="65"/>
      <c r="CL27" s="65"/>
      <c r="CM27" s="2"/>
      <c r="CN27" s="65"/>
      <c r="CO27" s="65"/>
      <c r="CP27" s="65"/>
      <c r="CQ27" s="65"/>
      <c r="CR27" s="9"/>
      <c r="CS27" s="65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2"/>
      <c r="DK27" s="10"/>
      <c r="DL27" s="10"/>
      <c r="DM27" s="65"/>
      <c r="DN27" s="63"/>
      <c r="DO27" s="63"/>
      <c r="DP27" s="63"/>
    </row>
    <row r="28" spans="1:120" ht="15.75">
      <c r="A28" s="101" t="s">
        <v>156</v>
      </c>
      <c r="B28" s="33">
        <f aca="true" t="shared" si="29" ref="B28:G28">SUM(B30:B31)</f>
        <v>109315.90000000001</v>
      </c>
      <c r="C28" s="33">
        <f t="shared" si="29"/>
        <v>141742.8</v>
      </c>
      <c r="D28" s="33">
        <f t="shared" si="29"/>
        <v>161209.3</v>
      </c>
      <c r="E28" s="33">
        <f t="shared" si="29"/>
        <v>174071.1</v>
      </c>
      <c r="F28" s="34">
        <f t="shared" si="29"/>
        <v>156690.5</v>
      </c>
      <c r="G28" s="34">
        <f t="shared" si="29"/>
        <v>174142.64</v>
      </c>
      <c r="H28" s="34">
        <f aca="true" t="shared" si="30" ref="H28:BH28">SUM(H30:H31)</f>
        <v>178207.07</v>
      </c>
      <c r="I28" s="34">
        <f t="shared" si="30"/>
        <v>181502.76</v>
      </c>
      <c r="J28" s="33">
        <f t="shared" si="30"/>
        <v>203302.5</v>
      </c>
      <c r="K28" s="33">
        <f t="shared" si="30"/>
        <v>210265.1</v>
      </c>
      <c r="L28" s="33">
        <f t="shared" si="30"/>
        <v>206787.6</v>
      </c>
      <c r="M28" s="33">
        <f t="shared" si="30"/>
        <v>212364.3</v>
      </c>
      <c r="N28" s="33">
        <f t="shared" si="30"/>
        <v>220180.3</v>
      </c>
      <c r="O28" s="33">
        <f t="shared" si="30"/>
        <v>215633.5</v>
      </c>
      <c r="P28" s="33">
        <f t="shared" si="30"/>
        <v>210735.5</v>
      </c>
      <c r="Q28" s="33">
        <f t="shared" si="30"/>
        <v>208864.3</v>
      </c>
      <c r="R28" s="33">
        <f t="shared" si="30"/>
        <v>206636.40000000002</v>
      </c>
      <c r="S28" s="33">
        <f t="shared" si="30"/>
        <v>214612.59999999998</v>
      </c>
      <c r="T28" s="33">
        <f t="shared" si="30"/>
        <v>208752.3</v>
      </c>
      <c r="U28" s="33">
        <f t="shared" si="30"/>
        <v>212060.8</v>
      </c>
      <c r="V28" s="33">
        <f t="shared" si="30"/>
        <v>216702.44633522094</v>
      </c>
      <c r="W28" s="33">
        <f t="shared" si="30"/>
        <v>217717.40000000002</v>
      </c>
      <c r="X28" s="33">
        <f t="shared" si="30"/>
        <v>243498.86348708332</v>
      </c>
      <c r="Y28" s="33">
        <f t="shared" si="30"/>
        <v>48900</v>
      </c>
      <c r="Z28" s="33">
        <f t="shared" si="30"/>
        <v>49022.8</v>
      </c>
      <c r="AA28" s="33">
        <f t="shared" si="30"/>
        <v>48900</v>
      </c>
      <c r="AB28" s="33">
        <f t="shared" si="30"/>
        <v>47140.3</v>
      </c>
      <c r="AC28" s="33">
        <f t="shared" si="30"/>
        <v>46820.5</v>
      </c>
      <c r="AD28" s="33">
        <f t="shared" si="30"/>
        <v>45752.2</v>
      </c>
      <c r="AE28" s="33">
        <f t="shared" si="30"/>
        <v>45290.2</v>
      </c>
      <c r="AF28" s="33">
        <f t="shared" si="30"/>
        <v>48448.7</v>
      </c>
      <c r="AG28" s="33">
        <f t="shared" si="30"/>
        <v>48255.2</v>
      </c>
      <c r="AH28" s="33">
        <f t="shared" si="30"/>
        <v>47454.843391965434</v>
      </c>
      <c r="AI28" s="9">
        <f t="shared" si="30"/>
        <v>47805.78048763697</v>
      </c>
      <c r="AJ28" s="9">
        <f t="shared" si="30"/>
        <v>48366.982594603855</v>
      </c>
      <c r="AK28" s="9">
        <f t="shared" si="30"/>
        <v>48955.70574260786</v>
      </c>
      <c r="AL28" s="9">
        <f t="shared" si="30"/>
        <v>49575.177132857214</v>
      </c>
      <c r="AM28" s="9">
        <f t="shared" si="30"/>
        <v>49636.26898737326</v>
      </c>
      <c r="AN28" s="9">
        <f t="shared" si="30"/>
        <v>49773.28677178972</v>
      </c>
      <c r="AO28" s="9">
        <f t="shared" si="30"/>
        <v>49840.69393307983</v>
      </c>
      <c r="AP28" s="9">
        <f t="shared" si="30"/>
        <v>50497.407064070394</v>
      </c>
      <c r="AQ28" s="9">
        <f t="shared" si="30"/>
        <v>49160.9734901855</v>
      </c>
      <c r="AR28" s="9">
        <f t="shared" si="30"/>
        <v>50411.93934517943</v>
      </c>
      <c r="AS28" s="9">
        <f t="shared" si="30"/>
        <v>51612.824727155996</v>
      </c>
      <c r="AT28" s="10">
        <f t="shared" si="30"/>
        <v>52306.74538525631</v>
      </c>
      <c r="AU28" s="9">
        <f>SUM(AU30:AU31)</f>
        <v>52306.82410241175</v>
      </c>
      <c r="AV28" s="2">
        <f t="shared" si="30"/>
        <v>52940.36980870344</v>
      </c>
      <c r="AW28" s="9">
        <f aca="true" t="shared" si="31" ref="AW28:BB28">SUM(AW30:AW31)</f>
        <v>54277.56730203527</v>
      </c>
      <c r="AX28" s="9">
        <f t="shared" si="31"/>
        <v>58358.21457001639</v>
      </c>
      <c r="AY28" s="8">
        <f t="shared" si="31"/>
        <v>54296.37070161526</v>
      </c>
      <c r="AZ28" s="8">
        <f t="shared" si="31"/>
        <v>54296.37070161526</v>
      </c>
      <c r="BA28" s="9">
        <f>SUM(BA30:BA31)</f>
        <v>53958.66193743131</v>
      </c>
      <c r="BB28" s="9">
        <f t="shared" si="31"/>
        <v>53875.188089470976</v>
      </c>
      <c r="BC28" s="9">
        <f t="shared" si="30"/>
        <v>53927.44800185568</v>
      </c>
      <c r="BD28" s="9">
        <f t="shared" si="30"/>
        <v>54460.874060687594</v>
      </c>
      <c r="BE28" s="9">
        <f t="shared" si="30"/>
        <v>55052.43874626893</v>
      </c>
      <c r="BF28" s="9">
        <f t="shared" si="30"/>
        <v>56216.261288359674</v>
      </c>
      <c r="BG28" s="9">
        <f t="shared" si="30"/>
        <v>56833.89640447341</v>
      </c>
      <c r="BH28" s="9">
        <f t="shared" si="30"/>
        <v>56995.3970186975</v>
      </c>
      <c r="BI28" s="9">
        <f aca="true" t="shared" si="32" ref="BI28:BP28">SUM(BI30:BI31)</f>
        <v>58358.465168003895</v>
      </c>
      <c r="BJ28" s="9">
        <f t="shared" si="32"/>
        <v>47805.78048763697</v>
      </c>
      <c r="BK28" s="9">
        <f t="shared" si="32"/>
        <v>59145.01230853109</v>
      </c>
      <c r="BL28" s="9">
        <f t="shared" si="32"/>
        <v>57047.08910329193</v>
      </c>
      <c r="BM28" s="9">
        <f t="shared" si="32"/>
        <v>56823.28837280172</v>
      </c>
      <c r="BN28" s="9">
        <f>SUM(BN30:BN31)</f>
        <v>56554.06250233255</v>
      </c>
      <c r="BO28" s="9">
        <f>SUM(BO30:BO31)</f>
        <v>56669.3596736317</v>
      </c>
      <c r="BP28" s="9">
        <f t="shared" si="32"/>
        <v>57338.54276276506</v>
      </c>
      <c r="BQ28" s="8">
        <v>57037.570976863644</v>
      </c>
      <c r="BR28" s="9">
        <f>SUM(BR30:BR31)</f>
        <v>57812.42335859693</v>
      </c>
      <c r="BS28" s="9">
        <f>SUM(BS30:BS31)</f>
        <v>54218.04328545732</v>
      </c>
      <c r="BT28" s="9">
        <f>SUM(BT30:BT31)</f>
        <v>52726.15483686008</v>
      </c>
      <c r="BU28" s="9">
        <f aca="true" t="shared" si="33" ref="BU28:CF28">SUM(BU30:BU31)</f>
        <v>59145.01230853109</v>
      </c>
      <c r="BV28" s="9">
        <f t="shared" si="33"/>
        <v>56844.4</v>
      </c>
      <c r="BW28" s="9">
        <f t="shared" si="33"/>
        <v>61418.5</v>
      </c>
      <c r="BX28" s="9">
        <f t="shared" si="33"/>
        <v>57033.3</v>
      </c>
      <c r="BY28" s="9">
        <f t="shared" si="33"/>
        <v>57021.148518128044</v>
      </c>
      <c r="BZ28" s="9">
        <f t="shared" si="33"/>
        <v>57232.53578514478</v>
      </c>
      <c r="CA28" s="9">
        <f t="shared" si="33"/>
        <v>57015.37467553752</v>
      </c>
      <c r="CB28" s="9">
        <f t="shared" si="33"/>
        <v>57137.44572990315</v>
      </c>
      <c r="CC28" s="9">
        <f t="shared" si="33"/>
        <v>57812.15623764368</v>
      </c>
      <c r="CD28" s="9">
        <f t="shared" si="33"/>
        <v>57508.69843995172</v>
      </c>
      <c r="CE28" s="9">
        <f t="shared" si="33"/>
        <v>57812.42335859693</v>
      </c>
      <c r="CF28" s="65">
        <f t="shared" si="33"/>
        <v>57323.96424744323</v>
      </c>
      <c r="CG28" s="9">
        <f aca="true" t="shared" si="34" ref="CG28:CL28">SUM(CG30:CG31)</f>
        <v>57508.47966086016</v>
      </c>
      <c r="CH28" s="65">
        <f t="shared" si="34"/>
        <v>57824.76964350282</v>
      </c>
      <c r="CI28" s="65">
        <f t="shared" si="34"/>
        <v>56775.45837872858</v>
      </c>
      <c r="CJ28" s="65">
        <f t="shared" si="34"/>
        <v>57864.84355509079</v>
      </c>
      <c r="CK28" s="65">
        <f t="shared" si="34"/>
        <v>57755.50652184438</v>
      </c>
      <c r="CL28" s="65">
        <f t="shared" si="34"/>
        <v>57232.53578514478</v>
      </c>
      <c r="CM28" s="2">
        <v>57232.53578514478</v>
      </c>
      <c r="CN28" s="65">
        <f aca="true" t="shared" si="35" ref="CN28:CY28">SUM(CN30:CN31)</f>
        <v>56674.14666322273</v>
      </c>
      <c r="CO28" s="65">
        <f t="shared" si="35"/>
        <v>55811.47668113852</v>
      </c>
      <c r="CP28" s="65">
        <f t="shared" si="35"/>
        <v>55223.84437097263</v>
      </c>
      <c r="CQ28" s="65">
        <f t="shared" si="35"/>
        <v>54543.6511483145</v>
      </c>
      <c r="CR28" s="9">
        <f t="shared" si="35"/>
        <v>54218.04328545732</v>
      </c>
      <c r="CS28" s="65">
        <f t="shared" si="35"/>
        <v>52600.7058089715</v>
      </c>
      <c r="CT28" s="9">
        <f t="shared" si="35"/>
        <v>52230.301958226766</v>
      </c>
      <c r="CU28" s="9">
        <f t="shared" si="35"/>
        <v>51296.70580634108</v>
      </c>
      <c r="CV28" s="9">
        <f t="shared" si="35"/>
        <v>51171.748989122476</v>
      </c>
      <c r="CW28" s="9">
        <f t="shared" si="35"/>
        <v>52044.719101343406</v>
      </c>
      <c r="CX28" s="9">
        <f t="shared" si="35"/>
        <v>52199.49120778449</v>
      </c>
      <c r="CY28" s="9">
        <f t="shared" si="35"/>
        <v>51578.9723102561</v>
      </c>
      <c r="CZ28" s="9">
        <v>52031.75868812265</v>
      </c>
      <c r="DA28" s="65">
        <f aca="true" t="shared" si="36" ref="DA28:DJ28">SUM(DA30:DA31)</f>
        <v>52365.077148316</v>
      </c>
      <c r="DB28" s="9">
        <f t="shared" si="36"/>
        <v>52474.60713736462</v>
      </c>
      <c r="DC28" s="9">
        <f t="shared" si="36"/>
        <v>52077.19706947626</v>
      </c>
      <c r="DD28" s="9">
        <f>SUM(DD30:DD31)</f>
        <v>52726.15483686008</v>
      </c>
      <c r="DE28" s="9">
        <f t="shared" si="36"/>
        <v>52381.837629130365</v>
      </c>
      <c r="DF28" s="9">
        <f t="shared" si="36"/>
        <v>53030.8699721693</v>
      </c>
      <c r="DG28" s="9">
        <f t="shared" si="36"/>
        <v>53255.89948430603</v>
      </c>
      <c r="DH28" s="9">
        <f t="shared" si="36"/>
        <v>53991.15897579154</v>
      </c>
      <c r="DI28" s="9">
        <f t="shared" si="36"/>
        <v>54259.21030030756</v>
      </c>
      <c r="DJ28" s="10">
        <f t="shared" si="36"/>
        <v>54272.587348129615</v>
      </c>
      <c r="DK28" s="10">
        <v>53321.61802123072</v>
      </c>
      <c r="DL28" s="10">
        <v>53842.89282993002</v>
      </c>
      <c r="DM28" s="65">
        <f>SUM(DM30:DM31)</f>
        <v>54090.84866146277</v>
      </c>
      <c r="DN28" s="63">
        <f>SUM(DN30:DN31)</f>
        <v>53578.73825736087</v>
      </c>
      <c r="DO28" s="63">
        <f>SUM(DO30:DO31)</f>
        <v>53135.63193891665</v>
      </c>
      <c r="DP28" s="63">
        <f>SUM(DP30:DP31)</f>
        <v>53135.63193891665</v>
      </c>
    </row>
    <row r="29" spans="1:120" ht="15.75">
      <c r="A29" s="100"/>
      <c r="B29" s="9"/>
      <c r="C29" s="9"/>
      <c r="D29" s="9"/>
      <c r="E29" s="9"/>
      <c r="F29" s="9"/>
      <c r="G29" s="10"/>
      <c r="H29" s="10"/>
      <c r="I29" s="1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0"/>
      <c r="AA29" s="2"/>
      <c r="AB29" s="8"/>
      <c r="AC29" s="8"/>
      <c r="AD29" s="9"/>
      <c r="AE29" s="9"/>
      <c r="AF29" s="9"/>
      <c r="AG29" s="10"/>
      <c r="AH29" s="9"/>
      <c r="AI29" s="9"/>
      <c r="AJ29" s="9"/>
      <c r="AK29" s="9"/>
      <c r="AL29" s="9"/>
      <c r="AM29" s="9"/>
      <c r="AN29" s="9"/>
      <c r="AO29" s="9"/>
      <c r="AP29" s="10"/>
      <c r="AQ29" s="29"/>
      <c r="AR29" s="9"/>
      <c r="AS29" s="9"/>
      <c r="AT29" s="10"/>
      <c r="AU29" s="9"/>
      <c r="AV29" s="2"/>
      <c r="AW29" s="9"/>
      <c r="AX29" s="9"/>
      <c r="AY29" s="8"/>
      <c r="AZ29" s="8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8"/>
      <c r="BR29" s="9"/>
      <c r="BS29" s="9"/>
      <c r="BT29" s="9"/>
      <c r="BU29" s="9"/>
      <c r="BV29" s="65"/>
      <c r="BW29" s="9"/>
      <c r="BX29" s="9"/>
      <c r="BY29" s="9"/>
      <c r="BZ29" s="10"/>
      <c r="CA29" s="9"/>
      <c r="CB29" s="9"/>
      <c r="CC29" s="9"/>
      <c r="CD29" s="9"/>
      <c r="CE29" s="9"/>
      <c r="CF29" s="65"/>
      <c r="CG29" s="9"/>
      <c r="CH29" s="65"/>
      <c r="CI29" s="65"/>
      <c r="CJ29" s="65"/>
      <c r="CK29" s="65"/>
      <c r="CL29" s="65"/>
      <c r="CM29" s="2"/>
      <c r="CN29" s="65"/>
      <c r="CO29" s="65"/>
      <c r="CP29" s="65"/>
      <c r="CQ29" s="65"/>
      <c r="CR29" s="9"/>
      <c r="CS29" s="65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2"/>
      <c r="DK29" s="10"/>
      <c r="DL29" s="10"/>
      <c r="DM29" s="65"/>
      <c r="DN29" s="63"/>
      <c r="DO29" s="63"/>
      <c r="DP29" s="63"/>
    </row>
    <row r="30" spans="1:120" ht="18" hidden="1">
      <c r="A30" s="101" t="s">
        <v>3</v>
      </c>
      <c r="B30" s="9">
        <v>65778.1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78293.51</v>
      </c>
      <c r="H30" s="10">
        <v>78898.44</v>
      </c>
      <c r="I30" s="10">
        <v>79554.47</v>
      </c>
      <c r="J30" s="9">
        <v>87305.7</v>
      </c>
      <c r="K30" s="9">
        <v>89881.8</v>
      </c>
      <c r="L30" s="9">
        <v>88140.8</v>
      </c>
      <c r="M30" s="9">
        <v>90246</v>
      </c>
      <c r="N30" s="9">
        <v>93115.6</v>
      </c>
      <c r="O30" s="9">
        <v>91160.6</v>
      </c>
      <c r="P30" s="9">
        <v>88983.5</v>
      </c>
      <c r="Q30" s="9">
        <v>88483.6</v>
      </c>
      <c r="R30" s="9">
        <v>87596.3</v>
      </c>
      <c r="S30" s="9">
        <v>89840.4</v>
      </c>
      <c r="T30" s="9">
        <v>87014.8</v>
      </c>
      <c r="U30" s="9">
        <v>87976.5</v>
      </c>
      <c r="V30" s="9">
        <f>'[1]Feuil1'!$U$140</f>
        <v>89678.44623800337</v>
      </c>
      <c r="W30" s="9">
        <v>90046.6</v>
      </c>
      <c r="X30" s="9">
        <f>'[2]Feuil1'!$U$140</f>
        <v>91249.72322701421</v>
      </c>
      <c r="Y30" s="54">
        <v>0</v>
      </c>
      <c r="Z30" s="9" t="s">
        <v>57</v>
      </c>
      <c r="AA30" s="9" t="s">
        <v>57</v>
      </c>
      <c r="AB30" s="9" t="s">
        <v>57</v>
      </c>
      <c r="AC30" s="9" t="s">
        <v>57</v>
      </c>
      <c r="AD30" s="9" t="s">
        <v>57</v>
      </c>
      <c r="AE30" s="9" t="s">
        <v>57</v>
      </c>
      <c r="AF30" s="9" t="s">
        <v>57</v>
      </c>
      <c r="AG30" s="10" t="s">
        <v>57</v>
      </c>
      <c r="AH30" s="55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6">
        <v>0</v>
      </c>
      <c r="AV30" s="54">
        <v>0</v>
      </c>
      <c r="AW30" s="56">
        <v>0</v>
      </c>
      <c r="AX30" s="57">
        <v>0</v>
      </c>
      <c r="AY30" s="57">
        <v>0</v>
      </c>
      <c r="AZ30" s="54">
        <v>0</v>
      </c>
      <c r="BA30" s="57">
        <v>0</v>
      </c>
      <c r="BB30" s="54">
        <v>0</v>
      </c>
      <c r="BC30" s="57">
        <v>0</v>
      </c>
      <c r="BD30" s="57">
        <v>0</v>
      </c>
      <c r="BE30" s="57">
        <v>0</v>
      </c>
      <c r="BF30" s="57">
        <v>0</v>
      </c>
      <c r="BG30" s="57">
        <v>0</v>
      </c>
      <c r="BH30" s="57">
        <v>0</v>
      </c>
      <c r="BI30" s="57">
        <v>0</v>
      </c>
      <c r="BJ30" s="56">
        <v>0</v>
      </c>
      <c r="BK30" s="57">
        <v>0</v>
      </c>
      <c r="BL30" s="56">
        <v>0</v>
      </c>
      <c r="BM30" s="57">
        <v>0</v>
      </c>
      <c r="BN30" s="57">
        <v>0</v>
      </c>
      <c r="BO30" s="57">
        <v>0</v>
      </c>
      <c r="BP30" s="57">
        <v>0</v>
      </c>
      <c r="BQ30" s="8">
        <v>0</v>
      </c>
      <c r="BR30" s="57">
        <v>0</v>
      </c>
      <c r="BS30" s="57">
        <v>0</v>
      </c>
      <c r="BT30" s="56">
        <v>0</v>
      </c>
      <c r="BU30" s="57">
        <v>0</v>
      </c>
      <c r="BV30" s="66">
        <v>0</v>
      </c>
      <c r="BW30" s="57">
        <v>0</v>
      </c>
      <c r="BX30" s="57">
        <v>0</v>
      </c>
      <c r="BY30" s="57">
        <v>0</v>
      </c>
      <c r="BZ30" s="54">
        <v>0</v>
      </c>
      <c r="CA30" s="57">
        <v>0</v>
      </c>
      <c r="CB30" s="57">
        <v>0</v>
      </c>
      <c r="CC30" s="57">
        <v>0</v>
      </c>
      <c r="CD30" s="57">
        <v>0</v>
      </c>
      <c r="CE30" s="57">
        <v>0</v>
      </c>
      <c r="CF30" s="66">
        <v>0</v>
      </c>
      <c r="CG30" s="56">
        <v>0</v>
      </c>
      <c r="CH30" s="66">
        <v>0</v>
      </c>
      <c r="CI30" s="66">
        <v>0</v>
      </c>
      <c r="CJ30" s="66">
        <v>0</v>
      </c>
      <c r="CK30" s="66">
        <v>0</v>
      </c>
      <c r="CL30" s="66">
        <v>0</v>
      </c>
      <c r="CM30" s="57">
        <v>0</v>
      </c>
      <c r="CN30" s="66">
        <v>0</v>
      </c>
      <c r="CO30" s="66">
        <v>0</v>
      </c>
      <c r="CP30" s="66">
        <v>0</v>
      </c>
      <c r="CQ30" s="66">
        <v>0</v>
      </c>
      <c r="CR30" s="56">
        <v>0</v>
      </c>
      <c r="CS30" s="66">
        <v>0</v>
      </c>
      <c r="CT30" s="57">
        <v>0</v>
      </c>
      <c r="CU30" s="57">
        <v>0</v>
      </c>
      <c r="CV30" s="57">
        <v>0</v>
      </c>
      <c r="CW30" s="57">
        <v>0</v>
      </c>
      <c r="CX30" s="57">
        <v>0</v>
      </c>
      <c r="CY30" s="57">
        <v>0</v>
      </c>
      <c r="CZ30" s="57">
        <v>0</v>
      </c>
      <c r="DA30" s="57">
        <v>0</v>
      </c>
      <c r="DB30" s="56">
        <v>0</v>
      </c>
      <c r="DC30" s="56">
        <v>0</v>
      </c>
      <c r="DD30" s="56">
        <v>0</v>
      </c>
      <c r="DE30" s="57">
        <v>0</v>
      </c>
      <c r="DF30" s="57">
        <v>0</v>
      </c>
      <c r="DG30" s="57">
        <v>0</v>
      </c>
      <c r="DH30" s="57">
        <v>0</v>
      </c>
      <c r="DI30" s="57">
        <v>0</v>
      </c>
      <c r="DJ30" s="2"/>
      <c r="DK30" s="10">
        <v>0</v>
      </c>
      <c r="DL30" s="10">
        <v>1</v>
      </c>
      <c r="DM30" s="65"/>
      <c r="DN30" s="66">
        <v>0</v>
      </c>
      <c r="DO30" s="66">
        <v>0</v>
      </c>
      <c r="DP30" s="66">
        <v>0</v>
      </c>
    </row>
    <row r="31" spans="1:120" ht="15.75">
      <c r="A31" s="101" t="s">
        <v>161</v>
      </c>
      <c r="B31" s="9">
        <v>43537.8</v>
      </c>
      <c r="C31" s="9">
        <v>59348.3</v>
      </c>
      <c r="D31" s="9">
        <v>72270.9</v>
      </c>
      <c r="E31" s="9">
        <v>82967.6</v>
      </c>
      <c r="F31" s="9">
        <v>80534.3</v>
      </c>
      <c r="G31" s="10">
        <v>95849.13</v>
      </c>
      <c r="H31" s="10">
        <v>99308.63</v>
      </c>
      <c r="I31" s="10">
        <v>101948.29</v>
      </c>
      <c r="J31" s="9">
        <v>115996.8</v>
      </c>
      <c r="K31" s="9">
        <v>120383.3</v>
      </c>
      <c r="L31" s="9">
        <v>118646.8</v>
      </c>
      <c r="M31" s="9">
        <v>122118.3</v>
      </c>
      <c r="N31" s="9">
        <v>127064.7</v>
      </c>
      <c r="O31" s="9">
        <v>124472.9</v>
      </c>
      <c r="P31" s="9">
        <v>121752</v>
      </c>
      <c r="Q31" s="9">
        <v>120380.7</v>
      </c>
      <c r="R31" s="9">
        <v>119040.1</v>
      </c>
      <c r="S31" s="9">
        <v>124772.2</v>
      </c>
      <c r="T31" s="9">
        <v>121737.5</v>
      </c>
      <c r="U31" s="9">
        <v>124084.3</v>
      </c>
      <c r="V31" s="9">
        <f>'[1]Feuil1'!$U$149</f>
        <v>127024.00009721759</v>
      </c>
      <c r="W31" s="9">
        <v>127670.8</v>
      </c>
      <c r="X31" s="9">
        <f>'[2]Feuil1'!$U$149</f>
        <v>152249.1402600691</v>
      </c>
      <c r="Y31" s="9">
        <v>48900</v>
      </c>
      <c r="Z31" s="10">
        <v>49022.8</v>
      </c>
      <c r="AA31" s="37">
        <v>48900</v>
      </c>
      <c r="AB31" s="38">
        <v>47140.3</v>
      </c>
      <c r="AC31" s="38">
        <v>46820.5</v>
      </c>
      <c r="AD31" s="9">
        <v>45752.2</v>
      </c>
      <c r="AE31" s="9">
        <v>45290.2</v>
      </c>
      <c r="AF31" s="9">
        <v>48448.7</v>
      </c>
      <c r="AG31" s="10">
        <v>48255.2</v>
      </c>
      <c r="AH31" s="9">
        <v>47454.843391965434</v>
      </c>
      <c r="AI31" s="9">
        <v>47805.78048763697</v>
      </c>
      <c r="AJ31" s="9">
        <v>48366.982594603855</v>
      </c>
      <c r="AK31" s="9">
        <v>48955.70574260786</v>
      </c>
      <c r="AL31" s="9">
        <v>49575.177132857214</v>
      </c>
      <c r="AM31" s="9">
        <v>49636.26898737326</v>
      </c>
      <c r="AN31" s="9">
        <v>49773.28677178972</v>
      </c>
      <c r="AO31" s="9">
        <v>49840.69393307983</v>
      </c>
      <c r="AP31" s="10">
        <v>50497.407064070394</v>
      </c>
      <c r="AQ31" s="29">
        <v>49160.9734901855</v>
      </c>
      <c r="AR31" s="9">
        <v>50411.93934517943</v>
      </c>
      <c r="AS31" s="9">
        <v>51612.824727155996</v>
      </c>
      <c r="AT31" s="10">
        <v>52306.74538525631</v>
      </c>
      <c r="AU31" s="9">
        <v>52306.82410241175</v>
      </c>
      <c r="AV31" s="2">
        <v>52940.36980870344</v>
      </c>
      <c r="AW31" s="9">
        <v>54277.56730203527</v>
      </c>
      <c r="AX31" s="9">
        <v>58358.21457001639</v>
      </c>
      <c r="AY31" s="8">
        <v>54296.37070161526</v>
      </c>
      <c r="AZ31" s="8">
        <v>54296.37070161526</v>
      </c>
      <c r="BA31" s="9">
        <v>53958.66193743131</v>
      </c>
      <c r="BB31" s="9">
        <v>53875.188089470976</v>
      </c>
      <c r="BC31" s="9">
        <v>53927.44800185568</v>
      </c>
      <c r="BD31" s="9">
        <v>54460.874060687594</v>
      </c>
      <c r="BE31" s="9">
        <v>55052.43874626893</v>
      </c>
      <c r="BF31" s="9">
        <v>56216.261288359674</v>
      </c>
      <c r="BG31" s="9">
        <v>56833.89640447341</v>
      </c>
      <c r="BH31" s="9">
        <v>56995.3970186975</v>
      </c>
      <c r="BI31" s="9">
        <v>58358.465168003895</v>
      </c>
      <c r="BJ31" s="9">
        <v>47805.78048763697</v>
      </c>
      <c r="BK31" s="9">
        <v>59145.01230853109</v>
      </c>
      <c r="BL31" s="9">
        <v>57047.08910329193</v>
      </c>
      <c r="BM31" s="9">
        <v>56823.28837280172</v>
      </c>
      <c r="BN31" s="9">
        <v>56554.06250233255</v>
      </c>
      <c r="BO31" s="9">
        <v>56669.3596736317</v>
      </c>
      <c r="BP31" s="9">
        <v>57338.54276276506</v>
      </c>
      <c r="BQ31" s="8">
        <v>57037.570976863644</v>
      </c>
      <c r="BR31" s="9">
        <v>57812.42335859693</v>
      </c>
      <c r="BS31" s="9">
        <v>54218.04328545732</v>
      </c>
      <c r="BT31" s="9">
        <v>52726.15483686008</v>
      </c>
      <c r="BU31" s="9">
        <v>59145.01230853109</v>
      </c>
      <c r="BV31" s="65">
        <v>56844.4</v>
      </c>
      <c r="BW31" s="9">
        <v>61418.5</v>
      </c>
      <c r="BX31" s="9">
        <v>57033.3</v>
      </c>
      <c r="BY31" s="9">
        <v>57021.148518128044</v>
      </c>
      <c r="BZ31" s="10">
        <v>57232.53578514478</v>
      </c>
      <c r="CA31" s="9">
        <v>57015.37467553752</v>
      </c>
      <c r="CB31" s="9">
        <v>57137.44572990315</v>
      </c>
      <c r="CC31" s="9">
        <v>57812.15623764368</v>
      </c>
      <c r="CD31" s="9">
        <v>57508.69843995172</v>
      </c>
      <c r="CE31" s="9">
        <v>57812.42335859693</v>
      </c>
      <c r="CF31" s="65">
        <v>57323.96424744323</v>
      </c>
      <c r="CG31" s="9">
        <v>57508.47966086016</v>
      </c>
      <c r="CH31" s="65">
        <v>57824.76964350282</v>
      </c>
      <c r="CI31" s="65">
        <v>56775.45837872858</v>
      </c>
      <c r="CJ31" s="65">
        <v>57864.84355509079</v>
      </c>
      <c r="CK31" s="65">
        <v>57755.50652184438</v>
      </c>
      <c r="CL31" s="65">
        <v>57232.53578514478</v>
      </c>
      <c r="CM31" s="2">
        <v>57232.53578514478</v>
      </c>
      <c r="CN31" s="65">
        <v>56674.14666322273</v>
      </c>
      <c r="CO31" s="65">
        <v>55811.47668113852</v>
      </c>
      <c r="CP31" s="65">
        <v>55223.84437097263</v>
      </c>
      <c r="CQ31" s="65">
        <v>54543.6511483145</v>
      </c>
      <c r="CR31" s="9">
        <v>54218.04328545732</v>
      </c>
      <c r="CS31" s="65">
        <v>52600.7058089715</v>
      </c>
      <c r="CT31" s="9">
        <v>52230.301958226766</v>
      </c>
      <c r="CU31" s="9">
        <v>51296.70580634108</v>
      </c>
      <c r="CV31" s="9">
        <v>51171.748989122476</v>
      </c>
      <c r="CW31" s="9">
        <v>52044.719101343406</v>
      </c>
      <c r="CX31" s="9">
        <v>52199.49120778449</v>
      </c>
      <c r="CY31" s="9">
        <v>51578.9723102561</v>
      </c>
      <c r="CZ31" s="9">
        <v>52031.75868812265</v>
      </c>
      <c r="DA31" s="9">
        <v>52365.077148316</v>
      </c>
      <c r="DB31" s="9">
        <v>52474.60713736462</v>
      </c>
      <c r="DC31" s="9">
        <v>52077.19706947626</v>
      </c>
      <c r="DD31" s="9">
        <v>52726.15483686008</v>
      </c>
      <c r="DE31" s="9">
        <v>52381.837629130365</v>
      </c>
      <c r="DF31" s="9">
        <v>53030.8699721693</v>
      </c>
      <c r="DG31" s="9">
        <v>53255.89948430603</v>
      </c>
      <c r="DH31" s="9">
        <v>53991.15897579154</v>
      </c>
      <c r="DI31" s="9">
        <v>54259.21030030756</v>
      </c>
      <c r="DJ31" s="2">
        <v>54272.587348129615</v>
      </c>
      <c r="DK31" s="10">
        <v>53321.61802123072</v>
      </c>
      <c r="DL31" s="10">
        <v>53841.89282993002</v>
      </c>
      <c r="DM31" s="65">
        <v>54090.84866146277</v>
      </c>
      <c r="DN31" s="63">
        <v>53578.73825736087</v>
      </c>
      <c r="DO31" s="63">
        <v>53135.63193891665</v>
      </c>
      <c r="DP31" s="63">
        <v>53135.63193891665</v>
      </c>
    </row>
    <row r="32" spans="1:120" ht="15.75">
      <c r="A32" s="100"/>
      <c r="B32" s="9"/>
      <c r="C32" s="9"/>
      <c r="D32" s="9"/>
      <c r="E32" s="9"/>
      <c r="F32" s="9"/>
      <c r="G32" s="10"/>
      <c r="H32" s="10"/>
      <c r="I32" s="10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0"/>
      <c r="AA32" s="2"/>
      <c r="AB32" s="8"/>
      <c r="AC32" s="8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10"/>
      <c r="AQ32" s="29"/>
      <c r="AR32" s="9"/>
      <c r="AS32" s="9"/>
      <c r="AT32" s="10"/>
      <c r="AU32" s="9"/>
      <c r="AV32" s="2"/>
      <c r="AW32" s="9"/>
      <c r="AX32" s="9"/>
      <c r="AY32" s="8"/>
      <c r="AZ32" s="8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8"/>
      <c r="BR32" s="9"/>
      <c r="BS32" s="9"/>
      <c r="BT32" s="9"/>
      <c r="BU32" s="9"/>
      <c r="BV32" s="65"/>
      <c r="BW32" s="9"/>
      <c r="BX32" s="9"/>
      <c r="BY32" s="9"/>
      <c r="BZ32" s="10"/>
      <c r="CA32" s="9"/>
      <c r="CB32" s="9"/>
      <c r="CC32" s="9"/>
      <c r="CD32" s="9"/>
      <c r="CE32" s="9"/>
      <c r="CF32" s="65"/>
      <c r="CG32" s="9"/>
      <c r="CH32" s="65"/>
      <c r="CI32" s="65"/>
      <c r="CJ32" s="65"/>
      <c r="CK32" s="65"/>
      <c r="CL32" s="65"/>
      <c r="CM32" s="2"/>
      <c r="CN32" s="65"/>
      <c r="CO32" s="65"/>
      <c r="CP32" s="65"/>
      <c r="CQ32" s="65"/>
      <c r="CR32" s="9"/>
      <c r="CS32" s="65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2"/>
      <c r="DK32" s="10"/>
      <c r="DL32" s="10"/>
      <c r="DM32" s="65"/>
      <c r="DN32" s="63"/>
      <c r="DO32" s="63"/>
      <c r="DP32" s="63"/>
    </row>
    <row r="33" spans="1:120" ht="15.75">
      <c r="A33" s="101" t="s">
        <v>157</v>
      </c>
      <c r="B33" s="33">
        <v>251481.4</v>
      </c>
      <c r="C33" s="33">
        <f aca="true" t="shared" si="37" ref="C33:I33">SUM(C35:C39)</f>
        <v>347791.2</v>
      </c>
      <c r="D33" s="33">
        <f t="shared" si="37"/>
        <v>428978.30000000005</v>
      </c>
      <c r="E33" s="33">
        <v>470026.3</v>
      </c>
      <c r="F33" s="34">
        <f t="shared" si="37"/>
        <v>414015.69999999995</v>
      </c>
      <c r="G33" s="34">
        <f t="shared" si="37"/>
        <v>420123.62</v>
      </c>
      <c r="H33" s="34">
        <f>SUM(H35:H39)</f>
        <v>440424.6</v>
      </c>
      <c r="I33" s="34">
        <f t="shared" si="37"/>
        <v>430383.04</v>
      </c>
      <c r="J33" s="33">
        <f aca="true" t="shared" si="38" ref="J33:BH33">SUM(J35:J39)</f>
        <v>461311.4</v>
      </c>
      <c r="K33" s="33">
        <f t="shared" si="38"/>
        <v>481599.9</v>
      </c>
      <c r="L33" s="33">
        <f t="shared" si="38"/>
        <v>473151.30000000005</v>
      </c>
      <c r="M33" s="33">
        <f t="shared" si="38"/>
        <v>486127.3</v>
      </c>
      <c r="N33" s="33">
        <f t="shared" si="38"/>
        <v>493583.80000000005</v>
      </c>
      <c r="O33" s="33">
        <f t="shared" si="38"/>
        <v>483501.4</v>
      </c>
      <c r="P33" s="33">
        <f t="shared" si="38"/>
        <v>474221.2</v>
      </c>
      <c r="Q33" s="33">
        <f t="shared" si="38"/>
        <v>471047.30000000005</v>
      </c>
      <c r="R33" s="33">
        <f t="shared" si="38"/>
        <v>467268.5</v>
      </c>
      <c r="S33" s="33">
        <f t="shared" si="38"/>
        <v>489920.7</v>
      </c>
      <c r="T33" s="33">
        <f t="shared" si="38"/>
        <v>475630.1</v>
      </c>
      <c r="U33" s="33">
        <f t="shared" si="38"/>
        <v>484573.70000000007</v>
      </c>
      <c r="V33" s="33">
        <f t="shared" si="38"/>
        <v>496793.88816235226</v>
      </c>
      <c r="W33" s="33">
        <f t="shared" si="38"/>
        <v>498994.2</v>
      </c>
      <c r="X33" s="33">
        <f t="shared" si="38"/>
        <v>487455.01018183224</v>
      </c>
      <c r="Y33" s="33">
        <f t="shared" si="38"/>
        <v>157433.19999999998</v>
      </c>
      <c r="Z33" s="33">
        <f t="shared" si="38"/>
        <v>111384.4</v>
      </c>
      <c r="AA33" s="33">
        <f t="shared" si="38"/>
        <v>157433.19999999998</v>
      </c>
      <c r="AB33" s="33">
        <f t="shared" si="38"/>
        <v>182718.59999999998</v>
      </c>
      <c r="AC33" s="33">
        <f t="shared" si="38"/>
        <v>180350.7</v>
      </c>
      <c r="AD33" s="33">
        <f t="shared" si="38"/>
        <v>174403</v>
      </c>
      <c r="AE33" s="33">
        <f t="shared" si="38"/>
        <v>174407.5</v>
      </c>
      <c r="AF33" s="33">
        <f t="shared" si="38"/>
        <v>186078.4</v>
      </c>
      <c r="AG33" s="33">
        <f t="shared" si="38"/>
        <v>191456.6</v>
      </c>
      <c r="AH33" s="33">
        <f t="shared" si="38"/>
        <v>157448.97505206434</v>
      </c>
      <c r="AI33" s="9">
        <f t="shared" si="38"/>
        <v>118842.61887713123</v>
      </c>
      <c r="AJ33" s="9">
        <f t="shared" si="38"/>
        <v>119799.0584686506</v>
      </c>
      <c r="AK33" s="9">
        <f t="shared" si="38"/>
        <v>122960.50386715337</v>
      </c>
      <c r="AL33" s="9">
        <f t="shared" si="38"/>
        <v>127426.05222640242</v>
      </c>
      <c r="AM33" s="9">
        <f t="shared" si="38"/>
        <v>127930.60928791837</v>
      </c>
      <c r="AN33" s="9">
        <f t="shared" si="38"/>
        <v>125779.059186551</v>
      </c>
      <c r="AO33" s="9">
        <f t="shared" si="38"/>
        <v>126131.87377482453</v>
      </c>
      <c r="AP33" s="9">
        <f t="shared" si="38"/>
        <v>127459.46598377464</v>
      </c>
      <c r="AQ33" s="9">
        <f t="shared" si="38"/>
        <v>126589.63896374438</v>
      </c>
      <c r="AR33" s="9">
        <f t="shared" si="38"/>
        <v>132659.59098490336</v>
      </c>
      <c r="AS33" s="9">
        <f t="shared" si="38"/>
        <v>132668.56210977965</v>
      </c>
      <c r="AT33" s="10">
        <f t="shared" si="38"/>
        <v>134528.6149796001</v>
      </c>
      <c r="AU33" s="9">
        <f t="shared" si="38"/>
        <v>155455.7339170865</v>
      </c>
      <c r="AV33" s="2">
        <f t="shared" si="38"/>
        <v>135974.78356504865</v>
      </c>
      <c r="AW33" s="9">
        <f aca="true" t="shared" si="39" ref="AW33:BB33">SUM(AW35:AW39)</f>
        <v>139287.2096324482</v>
      </c>
      <c r="AX33" s="9">
        <f t="shared" si="39"/>
        <v>189411.80666614088</v>
      </c>
      <c r="AY33" s="8">
        <f t="shared" si="39"/>
        <v>139069.89596107576</v>
      </c>
      <c r="AZ33" s="8">
        <f t="shared" si="39"/>
        <v>139069.89596107576</v>
      </c>
      <c r="BA33" s="9">
        <f>SUM(BA35:BA39)</f>
        <v>163850.90040130564</v>
      </c>
      <c r="BB33" s="9">
        <f t="shared" si="39"/>
        <v>140439.6763538364</v>
      </c>
      <c r="BC33" s="9">
        <f t="shared" si="38"/>
        <v>147497.14267053327</v>
      </c>
      <c r="BD33" s="9">
        <f t="shared" si="38"/>
        <v>151665.29231371832</v>
      </c>
      <c r="BE33" s="9">
        <f t="shared" si="38"/>
        <v>153171.2790517637</v>
      </c>
      <c r="BF33" s="9">
        <f t="shared" si="38"/>
        <v>179307.96152824882</v>
      </c>
      <c r="BG33" s="9">
        <f t="shared" si="38"/>
        <v>181283.78634106411</v>
      </c>
      <c r="BH33" s="9">
        <f t="shared" si="38"/>
        <v>175168.97490393577</v>
      </c>
      <c r="BI33" s="9">
        <f aca="true" t="shared" si="40" ref="BI33:BQ33">SUM(BI35:BI39)</f>
        <v>189411.7846987159</v>
      </c>
      <c r="BJ33" s="9">
        <f t="shared" si="40"/>
        <v>118842.61887713123</v>
      </c>
      <c r="BK33" s="9">
        <f t="shared" si="40"/>
        <v>241973.67350647782</v>
      </c>
      <c r="BL33" s="9">
        <f t="shared" si="40"/>
        <v>185984.7340468267</v>
      </c>
      <c r="BM33" s="9">
        <f t="shared" si="40"/>
        <v>186533.9161214605</v>
      </c>
      <c r="BN33" s="9">
        <f t="shared" si="40"/>
        <v>188554.33910845156</v>
      </c>
      <c r="BO33" s="9">
        <f t="shared" si="40"/>
        <v>188839.08855718584</v>
      </c>
      <c r="BP33" s="9">
        <f t="shared" si="40"/>
        <v>189329.4668718656</v>
      </c>
      <c r="BQ33" s="9">
        <f t="shared" si="40"/>
        <v>188600.32534708513</v>
      </c>
      <c r="BR33" s="9">
        <f>SUM(BR35:BR39)</f>
        <v>188915.11944840217</v>
      </c>
      <c r="BS33" s="9">
        <f>SUM(BS35:BS39)</f>
        <v>190127.1749737938</v>
      </c>
      <c r="BT33" s="9">
        <f>SUM(BT35:BT39)</f>
        <v>187128.4997273951</v>
      </c>
      <c r="BU33" s="9">
        <f aca="true" t="shared" si="41" ref="BU33:CF33">SUM(BU35:BU39)</f>
        <v>241973.67350647782</v>
      </c>
      <c r="BV33" s="9">
        <f t="shared" si="41"/>
        <v>189181.19999999998</v>
      </c>
      <c r="BW33" s="9">
        <f t="shared" si="41"/>
        <v>200299.6</v>
      </c>
      <c r="BX33" s="9">
        <f t="shared" si="41"/>
        <v>191297.04499999998</v>
      </c>
      <c r="BY33" s="9">
        <f t="shared" si="41"/>
        <v>188430.99401326294</v>
      </c>
      <c r="BZ33" s="9">
        <f t="shared" si="41"/>
        <v>195893.8199219464</v>
      </c>
      <c r="CA33" s="9">
        <f t="shared" si="41"/>
        <v>188746.56322234505</v>
      </c>
      <c r="CB33" s="9">
        <f t="shared" si="41"/>
        <v>188655.55059874686</v>
      </c>
      <c r="CC33" s="9">
        <f t="shared" si="41"/>
        <v>189157.4794742965</v>
      </c>
      <c r="CD33" s="9">
        <f t="shared" si="41"/>
        <v>188435.9224018443</v>
      </c>
      <c r="CE33" s="9">
        <f t="shared" si="41"/>
        <v>188915.11944840217</v>
      </c>
      <c r="CF33" s="65">
        <f t="shared" si="41"/>
        <v>188978.9821417447</v>
      </c>
      <c r="CG33" s="9">
        <f aca="true" t="shared" si="42" ref="CG33:CL33">SUM(CG35:CG39)</f>
        <v>191923.67533115612</v>
      </c>
      <c r="CH33" s="65">
        <f t="shared" si="42"/>
        <v>195148.40099132233</v>
      </c>
      <c r="CI33" s="65">
        <f t="shared" si="42"/>
        <v>191458.5338873654</v>
      </c>
      <c r="CJ33" s="65">
        <f t="shared" si="42"/>
        <v>194564.47670877128</v>
      </c>
      <c r="CK33" s="65">
        <f t="shared" si="42"/>
        <v>196032.59197743278</v>
      </c>
      <c r="CL33" s="65">
        <f t="shared" si="42"/>
        <v>196398.0905066226</v>
      </c>
      <c r="CM33" s="2">
        <v>195893.8199219464</v>
      </c>
      <c r="CN33" s="65">
        <f aca="true" t="shared" si="43" ref="CN33:CY33">SUM(CN35:CN39)</f>
        <v>196972.7866509504</v>
      </c>
      <c r="CO33" s="65">
        <f t="shared" si="43"/>
        <v>194772.44358080992</v>
      </c>
      <c r="CP33" s="65">
        <f t="shared" si="43"/>
        <v>192521.54750604078</v>
      </c>
      <c r="CQ33" s="65">
        <f t="shared" si="43"/>
        <v>190919.6250822911</v>
      </c>
      <c r="CR33" s="9">
        <f t="shared" si="43"/>
        <v>190127.1749737938</v>
      </c>
      <c r="CS33" s="65">
        <f t="shared" si="43"/>
        <v>186763.97305641606</v>
      </c>
      <c r="CT33" s="9">
        <f t="shared" si="43"/>
        <v>185755.8308429924</v>
      </c>
      <c r="CU33" s="9">
        <f t="shared" si="43"/>
        <v>182839.19788743556</v>
      </c>
      <c r="CV33" s="9">
        <f>SUM(CV35:CV39)</f>
        <v>182262.3765251829</v>
      </c>
      <c r="CW33" s="9">
        <f>SUM(CW35:CW39)</f>
        <v>184064.4036175263</v>
      </c>
      <c r="CX33" s="9">
        <f t="shared" si="43"/>
        <v>184492.7269046898</v>
      </c>
      <c r="CY33" s="9">
        <f t="shared" si="43"/>
        <v>184148.32750985504</v>
      </c>
      <c r="CZ33" s="9">
        <v>185261.95223458105</v>
      </c>
      <c r="DA33" s="65">
        <f aca="true" t="shared" si="44" ref="DA33:DJ33">SUM(DA35:DA39)</f>
        <v>186131.45019118214</v>
      </c>
      <c r="DB33" s="9">
        <f t="shared" si="44"/>
        <v>185753.17600274942</v>
      </c>
      <c r="DC33" s="9">
        <f t="shared" si="44"/>
        <v>184944.10891826474</v>
      </c>
      <c r="DD33" s="9">
        <f>SUM(DD35:DD39)</f>
        <v>187128.4997273951</v>
      </c>
      <c r="DE33" s="9">
        <f t="shared" si="44"/>
        <v>187348.35723692266</v>
      </c>
      <c r="DF33" s="9">
        <f t="shared" si="44"/>
        <v>189283.4698343895</v>
      </c>
      <c r="DG33" s="9">
        <f t="shared" si="44"/>
        <v>208437.74685074753</v>
      </c>
      <c r="DH33" s="9">
        <f t="shared" si="44"/>
        <v>210638.84539022722</v>
      </c>
      <c r="DI33" s="9">
        <f t="shared" si="44"/>
        <v>210417.71503361844</v>
      </c>
      <c r="DJ33" s="10">
        <f t="shared" si="44"/>
        <v>210645.8709138561</v>
      </c>
      <c r="DK33" s="10">
        <v>209226.58518675866</v>
      </c>
      <c r="DL33" s="10">
        <v>210886.00264481248</v>
      </c>
      <c r="DM33" s="65">
        <f>SUM(DM35:DM39)</f>
        <v>211144.17253690297</v>
      </c>
      <c r="DN33" s="63">
        <f>SUM(DN35:DN39)</f>
        <v>208855.61961245892</v>
      </c>
      <c r="DO33" s="63">
        <f>SUM(DO35:DO39)</f>
        <v>207896.69261294286</v>
      </c>
      <c r="DP33" s="63">
        <f>SUM(DP35:DP39)</f>
        <v>207896.69261294286</v>
      </c>
    </row>
    <row r="34" spans="1:120" ht="15.75">
      <c r="A34" s="101" t="s">
        <v>0</v>
      </c>
      <c r="B34" s="9"/>
      <c r="C34" s="9"/>
      <c r="D34" s="9"/>
      <c r="E34" s="9"/>
      <c r="F34" s="9"/>
      <c r="G34" s="10"/>
      <c r="H34" s="10"/>
      <c r="I34" s="10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0"/>
      <c r="AA34" s="2"/>
      <c r="AB34" s="8"/>
      <c r="AC34" s="8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10"/>
      <c r="AQ34" s="29"/>
      <c r="AR34" s="9"/>
      <c r="AS34" s="9"/>
      <c r="AT34" s="10"/>
      <c r="AU34" s="9"/>
      <c r="AV34" s="2"/>
      <c r="AW34" s="9"/>
      <c r="AX34" s="9"/>
      <c r="AY34" s="8"/>
      <c r="AZ34" s="8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8"/>
      <c r="BR34" s="9"/>
      <c r="BS34" s="9"/>
      <c r="BT34" s="9"/>
      <c r="BU34" s="9"/>
      <c r="BV34" s="65"/>
      <c r="BW34" s="9"/>
      <c r="BX34" s="9"/>
      <c r="BY34" s="9"/>
      <c r="BZ34" s="10"/>
      <c r="CA34" s="9"/>
      <c r="CB34" s="9"/>
      <c r="CC34" s="9"/>
      <c r="CD34" s="9"/>
      <c r="CE34" s="9"/>
      <c r="CF34" s="65"/>
      <c r="CG34" s="9"/>
      <c r="CH34" s="65"/>
      <c r="CI34" s="65"/>
      <c r="CJ34" s="65"/>
      <c r="CK34" s="65"/>
      <c r="CL34" s="65"/>
      <c r="CM34" s="2"/>
      <c r="CN34" s="65"/>
      <c r="CO34" s="65"/>
      <c r="CP34" s="65"/>
      <c r="CQ34" s="65"/>
      <c r="CR34" s="9"/>
      <c r="CS34" s="65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2"/>
      <c r="DK34" s="10"/>
      <c r="DL34" s="10"/>
      <c r="DM34" s="65"/>
      <c r="DN34" s="63"/>
      <c r="DO34" s="63"/>
      <c r="DP34" s="63"/>
    </row>
    <row r="35" spans="1:120" ht="18" hidden="1">
      <c r="A35" s="101" t="s">
        <v>69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10">
        <v>207879.07</v>
      </c>
      <c r="I35" s="10">
        <v>195448</v>
      </c>
      <c r="J35" s="9">
        <v>215295.9</v>
      </c>
      <c r="K35" s="9">
        <v>222922.3</v>
      </c>
      <c r="L35" s="9">
        <v>218618.7</v>
      </c>
      <c r="M35" s="9">
        <v>224997.5</v>
      </c>
      <c r="N35" s="9">
        <v>222216.6</v>
      </c>
      <c r="O35" s="9">
        <v>216486.8</v>
      </c>
      <c r="P35" s="9">
        <v>212525.1</v>
      </c>
      <c r="Q35" s="9">
        <v>212097.7</v>
      </c>
      <c r="R35" s="9">
        <v>210090</v>
      </c>
      <c r="S35" s="9">
        <v>218940.2</v>
      </c>
      <c r="T35" s="9">
        <v>212792.6</v>
      </c>
      <c r="U35" s="9">
        <v>216069.1</v>
      </c>
      <c r="V35" s="9">
        <f>'[1]Feuil1'!$U$161</f>
        <v>220988.43260097943</v>
      </c>
      <c r="W35" s="9">
        <v>221878.7</v>
      </c>
      <c r="X35" s="9">
        <f>'[2]Feuil1'!$U$162</f>
        <v>204638.8940874069</v>
      </c>
      <c r="Y35" s="9">
        <v>27679.1</v>
      </c>
      <c r="Z35" s="2">
        <v>46171.8</v>
      </c>
      <c r="AA35" s="37">
        <v>27679.1</v>
      </c>
      <c r="AB35" s="38">
        <v>27305.1</v>
      </c>
      <c r="AC35" s="38">
        <v>26541.8</v>
      </c>
      <c r="AD35" s="9">
        <v>23282.8</v>
      </c>
      <c r="AE35" s="9">
        <v>23670.4</v>
      </c>
      <c r="AF35" s="9">
        <v>26178.2</v>
      </c>
      <c r="AG35" s="9">
        <v>26027.3</v>
      </c>
      <c r="AH35" s="9">
        <v>25798.043628471594</v>
      </c>
      <c r="AI35" s="8">
        <v>657.767565756381</v>
      </c>
      <c r="AJ35" s="9">
        <v>658.5732798242501</v>
      </c>
      <c r="AK35" s="9">
        <v>659.3993666904638</v>
      </c>
      <c r="AL35" s="9">
        <v>660.0212797066001</v>
      </c>
      <c r="AM35" s="9">
        <v>660.9802636286826</v>
      </c>
      <c r="AN35" s="9">
        <v>662.0532795414999</v>
      </c>
      <c r="AO35" s="9">
        <v>665.8186125689001</v>
      </c>
      <c r="AP35" s="10">
        <v>669.1503456315301</v>
      </c>
      <c r="AQ35" s="29">
        <v>674.9744891583184</v>
      </c>
      <c r="AR35" s="9">
        <v>682.6916778646302</v>
      </c>
      <c r="AS35" s="9">
        <v>701.0506097063001</v>
      </c>
      <c r="AT35" s="10">
        <v>719.4618082103901</v>
      </c>
      <c r="AU35" s="56">
        <v>0</v>
      </c>
      <c r="AV35" s="2" t="s">
        <v>57</v>
      </c>
      <c r="AW35" s="9" t="s">
        <v>57</v>
      </c>
      <c r="AX35" s="56">
        <v>0</v>
      </c>
      <c r="AY35" s="56">
        <v>0</v>
      </c>
      <c r="AZ35" s="8" t="s">
        <v>57</v>
      </c>
      <c r="BA35" s="54">
        <v>0</v>
      </c>
      <c r="BB35" s="10" t="s">
        <v>57</v>
      </c>
      <c r="BC35" s="56">
        <v>0</v>
      </c>
      <c r="BD35" s="56">
        <v>0</v>
      </c>
      <c r="BE35" s="56">
        <v>0</v>
      </c>
      <c r="BF35" s="56">
        <v>0</v>
      </c>
      <c r="BG35" s="56">
        <v>0</v>
      </c>
      <c r="BH35" s="56">
        <v>0</v>
      </c>
      <c r="BI35" s="56">
        <v>0</v>
      </c>
      <c r="BJ35" s="8">
        <v>657.767565756381</v>
      </c>
      <c r="BK35" s="56">
        <v>0</v>
      </c>
      <c r="BL35" s="56">
        <v>0</v>
      </c>
      <c r="BM35" s="56">
        <v>0</v>
      </c>
      <c r="BN35" s="56">
        <v>0</v>
      </c>
      <c r="BO35" s="56">
        <v>0</v>
      </c>
      <c r="BP35" s="56">
        <v>0</v>
      </c>
      <c r="BQ35" s="8">
        <v>0</v>
      </c>
      <c r="BR35" s="56">
        <v>0</v>
      </c>
      <c r="BS35" s="56">
        <v>0</v>
      </c>
      <c r="BT35" s="56">
        <v>0</v>
      </c>
      <c r="BU35" s="56">
        <v>0</v>
      </c>
      <c r="BV35" s="67">
        <v>0</v>
      </c>
      <c r="BW35" s="56">
        <v>0</v>
      </c>
      <c r="BX35" s="56">
        <v>0</v>
      </c>
      <c r="BY35" s="56">
        <v>0</v>
      </c>
      <c r="BZ35" s="55">
        <v>0</v>
      </c>
      <c r="CA35" s="56">
        <v>0</v>
      </c>
      <c r="CB35" s="56">
        <v>0</v>
      </c>
      <c r="CC35" s="56">
        <v>0</v>
      </c>
      <c r="CD35" s="56">
        <v>0</v>
      </c>
      <c r="CE35" s="56">
        <v>0</v>
      </c>
      <c r="CF35" s="67">
        <v>0</v>
      </c>
      <c r="CG35" s="56">
        <v>0</v>
      </c>
      <c r="CH35" s="67">
        <v>0</v>
      </c>
      <c r="CI35" s="67">
        <v>0</v>
      </c>
      <c r="CJ35" s="67">
        <v>0</v>
      </c>
      <c r="CK35" s="67">
        <v>0</v>
      </c>
      <c r="CL35" s="67">
        <v>0</v>
      </c>
      <c r="CM35" s="56">
        <v>0</v>
      </c>
      <c r="CN35" s="67">
        <v>0</v>
      </c>
      <c r="CO35" s="67">
        <v>0</v>
      </c>
      <c r="CP35" s="67">
        <v>0</v>
      </c>
      <c r="CQ35" s="67">
        <v>0</v>
      </c>
      <c r="CR35" s="56">
        <v>0</v>
      </c>
      <c r="CS35" s="67">
        <v>0</v>
      </c>
      <c r="CT35" s="56">
        <v>0</v>
      </c>
      <c r="CU35" s="56">
        <v>0</v>
      </c>
      <c r="CV35" s="56">
        <v>0</v>
      </c>
      <c r="CW35" s="56">
        <v>0</v>
      </c>
      <c r="CX35" s="56">
        <v>0</v>
      </c>
      <c r="CY35" s="56">
        <v>0</v>
      </c>
      <c r="CZ35" s="56">
        <v>0</v>
      </c>
      <c r="DA35" s="56">
        <v>0</v>
      </c>
      <c r="DB35" s="56">
        <v>0</v>
      </c>
      <c r="DC35" s="56">
        <v>0</v>
      </c>
      <c r="DD35" s="56">
        <v>0</v>
      </c>
      <c r="DE35" s="56">
        <v>0</v>
      </c>
      <c r="DF35" s="56">
        <v>0</v>
      </c>
      <c r="DG35" s="56">
        <v>0</v>
      </c>
      <c r="DH35" s="56">
        <v>0</v>
      </c>
      <c r="DI35" s="56">
        <v>0</v>
      </c>
      <c r="DJ35" s="2"/>
      <c r="DK35" s="10">
        <v>0</v>
      </c>
      <c r="DL35" s="10">
        <v>0</v>
      </c>
      <c r="DM35" s="65"/>
      <c r="DN35" s="66">
        <v>0</v>
      </c>
      <c r="DO35" s="66">
        <v>0</v>
      </c>
      <c r="DP35" s="66">
        <v>0</v>
      </c>
    </row>
    <row r="36" spans="1:120" ht="18" hidden="1">
      <c r="A36" s="101" t="s">
        <v>70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10">
        <v>8141.11</v>
      </c>
      <c r="I36" s="10">
        <v>8198.99</v>
      </c>
      <c r="J36" s="9">
        <v>8967.2</v>
      </c>
      <c r="K36" s="9">
        <v>9213.9</v>
      </c>
      <c r="L36" s="9">
        <v>8925.7</v>
      </c>
      <c r="M36" s="9">
        <v>9145.5</v>
      </c>
      <c r="N36" s="9">
        <v>9329.3</v>
      </c>
      <c r="O36" s="9">
        <v>9210.7</v>
      </c>
      <c r="P36" s="9">
        <v>9033.5</v>
      </c>
      <c r="Q36" s="9">
        <v>9008.4</v>
      </c>
      <c r="R36" s="9">
        <v>8910</v>
      </c>
      <c r="S36" s="9">
        <v>9171</v>
      </c>
      <c r="T36" s="9">
        <v>8985.8</v>
      </c>
      <c r="U36" s="9">
        <v>8995.7</v>
      </c>
      <c r="V36" s="9">
        <f>'[1]Feuil1'!$U$187</f>
        <v>9145.426435727935</v>
      </c>
      <c r="W36" s="9">
        <v>9177.3</v>
      </c>
      <c r="X36" s="9">
        <f>'[2]Feuil1'!$U$187</f>
        <v>9250.671742370429</v>
      </c>
      <c r="Y36" s="56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7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54">
        <v>0</v>
      </c>
      <c r="AU36" s="56">
        <v>0</v>
      </c>
      <c r="AV36" s="54">
        <v>0</v>
      </c>
      <c r="AW36" s="56">
        <v>0</v>
      </c>
      <c r="AX36" s="56">
        <v>0</v>
      </c>
      <c r="AY36" s="54">
        <v>0</v>
      </c>
      <c r="AZ36" s="54">
        <v>0</v>
      </c>
      <c r="BA36" s="54">
        <v>0</v>
      </c>
      <c r="BB36" s="54">
        <v>0</v>
      </c>
      <c r="BC36" s="56">
        <v>0</v>
      </c>
      <c r="BD36" s="56">
        <v>0</v>
      </c>
      <c r="BE36" s="56">
        <v>0</v>
      </c>
      <c r="BF36" s="56">
        <v>0</v>
      </c>
      <c r="BG36" s="56">
        <v>0</v>
      </c>
      <c r="BH36" s="56">
        <v>0</v>
      </c>
      <c r="BI36" s="56">
        <v>0</v>
      </c>
      <c r="BJ36" s="54">
        <v>0</v>
      </c>
      <c r="BK36" s="56">
        <v>0</v>
      </c>
      <c r="BL36" s="56">
        <v>0</v>
      </c>
      <c r="BM36" s="56">
        <v>0</v>
      </c>
      <c r="BN36" s="56">
        <v>0</v>
      </c>
      <c r="BO36" s="56">
        <v>0</v>
      </c>
      <c r="BP36" s="56">
        <v>0</v>
      </c>
      <c r="BQ36" s="8">
        <v>0</v>
      </c>
      <c r="BR36" s="56">
        <v>0</v>
      </c>
      <c r="BS36" s="56">
        <v>0</v>
      </c>
      <c r="BT36" s="56">
        <v>0</v>
      </c>
      <c r="BU36" s="56">
        <v>0</v>
      </c>
      <c r="BV36" s="67">
        <v>0</v>
      </c>
      <c r="BW36" s="56">
        <v>0</v>
      </c>
      <c r="BX36" s="56">
        <v>0</v>
      </c>
      <c r="BY36" s="56">
        <v>0</v>
      </c>
      <c r="BZ36" s="55">
        <v>0</v>
      </c>
      <c r="CA36" s="56">
        <v>0</v>
      </c>
      <c r="CB36" s="56">
        <v>0</v>
      </c>
      <c r="CC36" s="56">
        <v>0</v>
      </c>
      <c r="CD36" s="56">
        <v>0</v>
      </c>
      <c r="CE36" s="56">
        <v>0</v>
      </c>
      <c r="CF36" s="67">
        <v>0</v>
      </c>
      <c r="CG36" s="56">
        <v>0</v>
      </c>
      <c r="CH36" s="67">
        <v>0</v>
      </c>
      <c r="CI36" s="67">
        <v>0</v>
      </c>
      <c r="CJ36" s="67">
        <v>0</v>
      </c>
      <c r="CK36" s="67">
        <v>0</v>
      </c>
      <c r="CL36" s="67">
        <v>0</v>
      </c>
      <c r="CM36" s="56">
        <v>0</v>
      </c>
      <c r="CN36" s="67">
        <v>0</v>
      </c>
      <c r="CO36" s="67">
        <v>0</v>
      </c>
      <c r="CP36" s="67">
        <v>0</v>
      </c>
      <c r="CQ36" s="67">
        <v>0</v>
      </c>
      <c r="CR36" s="56">
        <v>0</v>
      </c>
      <c r="CS36" s="67">
        <v>0</v>
      </c>
      <c r="CT36" s="56">
        <v>0</v>
      </c>
      <c r="CU36" s="56">
        <v>0</v>
      </c>
      <c r="CV36" s="56">
        <v>0</v>
      </c>
      <c r="CW36" s="56">
        <v>0</v>
      </c>
      <c r="CX36" s="56">
        <v>0</v>
      </c>
      <c r="CY36" s="56">
        <v>0</v>
      </c>
      <c r="CZ36" s="56">
        <v>0</v>
      </c>
      <c r="DA36" s="56">
        <v>0</v>
      </c>
      <c r="DB36" s="56">
        <v>0</v>
      </c>
      <c r="DC36" s="56">
        <v>0</v>
      </c>
      <c r="DD36" s="56">
        <v>0</v>
      </c>
      <c r="DE36" s="56">
        <v>0</v>
      </c>
      <c r="DF36" s="56">
        <v>0</v>
      </c>
      <c r="DG36" s="56">
        <v>0</v>
      </c>
      <c r="DH36" s="56">
        <v>0</v>
      </c>
      <c r="DI36" s="56">
        <v>0</v>
      </c>
      <c r="DJ36" s="2"/>
      <c r="DK36" s="10">
        <v>0</v>
      </c>
      <c r="DL36" s="10">
        <v>0</v>
      </c>
      <c r="DM36" s="65"/>
      <c r="DN36" s="66">
        <v>0</v>
      </c>
      <c r="DO36" s="66">
        <v>0</v>
      </c>
      <c r="DP36" s="66">
        <v>0</v>
      </c>
    </row>
    <row r="37" spans="1:120" ht="18" hidden="1">
      <c r="A37" s="101" t="s">
        <v>71</v>
      </c>
      <c r="B37" s="9">
        <v>5799.7</v>
      </c>
      <c r="C37" s="9">
        <v>7411.7</v>
      </c>
      <c r="D37" s="9">
        <v>8309.2</v>
      </c>
      <c r="E37" s="9">
        <v>8763.2</v>
      </c>
      <c r="F37" s="9">
        <v>7356.4</v>
      </c>
      <c r="G37" s="10">
        <v>7816.3</v>
      </c>
      <c r="H37" s="10">
        <v>7939.71</v>
      </c>
      <c r="I37" s="10">
        <v>8021.16</v>
      </c>
      <c r="J37" s="9">
        <v>8843.5</v>
      </c>
      <c r="K37" s="9">
        <v>9138.2</v>
      </c>
      <c r="L37" s="9">
        <v>9014.4</v>
      </c>
      <c r="M37" s="9">
        <v>9251.9</v>
      </c>
      <c r="N37" s="9">
        <v>9644.7</v>
      </c>
      <c r="O37" s="9">
        <v>9428.6</v>
      </c>
      <c r="P37" s="9">
        <v>9229.5</v>
      </c>
      <c r="Q37" s="9">
        <v>9128.9</v>
      </c>
      <c r="R37" s="9">
        <v>9068</v>
      </c>
      <c r="S37" s="9">
        <v>9257.4</v>
      </c>
      <c r="T37" s="9">
        <v>8994.7</v>
      </c>
      <c r="U37" s="9">
        <v>9190.1</v>
      </c>
      <c r="V37" s="9">
        <f>'[1]Feuil1'!$U$193</f>
        <v>9408.026399925313</v>
      </c>
      <c r="W37" s="9">
        <v>9455.9</v>
      </c>
      <c r="X37" s="9">
        <f>'[2]Feuil1'!$U$193</f>
        <v>9637.884058931042</v>
      </c>
      <c r="Y37" s="56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7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6">
        <v>0</v>
      </c>
      <c r="AV37" s="54">
        <v>0</v>
      </c>
      <c r="AW37" s="56">
        <v>0</v>
      </c>
      <c r="AX37" s="56">
        <v>0</v>
      </c>
      <c r="AY37" s="54">
        <v>0</v>
      </c>
      <c r="AZ37" s="54">
        <v>0</v>
      </c>
      <c r="BA37" s="54">
        <v>0</v>
      </c>
      <c r="BB37" s="54">
        <v>0</v>
      </c>
      <c r="BC37" s="56">
        <v>0</v>
      </c>
      <c r="BD37" s="56">
        <v>0</v>
      </c>
      <c r="BE37" s="56">
        <v>0</v>
      </c>
      <c r="BF37" s="56">
        <v>0</v>
      </c>
      <c r="BG37" s="56">
        <v>0</v>
      </c>
      <c r="BH37" s="56">
        <v>0</v>
      </c>
      <c r="BI37" s="56">
        <v>0</v>
      </c>
      <c r="BJ37" s="54">
        <v>0</v>
      </c>
      <c r="BK37" s="56">
        <v>0</v>
      </c>
      <c r="BL37" s="56">
        <v>0</v>
      </c>
      <c r="BM37" s="56">
        <v>0</v>
      </c>
      <c r="BN37" s="56">
        <v>0</v>
      </c>
      <c r="BO37" s="56">
        <v>0</v>
      </c>
      <c r="BP37" s="56">
        <v>0</v>
      </c>
      <c r="BQ37" s="8">
        <v>0</v>
      </c>
      <c r="BR37" s="56">
        <v>0</v>
      </c>
      <c r="BS37" s="56">
        <v>0</v>
      </c>
      <c r="BT37" s="56">
        <v>0</v>
      </c>
      <c r="BU37" s="56">
        <v>0</v>
      </c>
      <c r="BV37" s="67">
        <v>0</v>
      </c>
      <c r="BW37" s="56">
        <v>0</v>
      </c>
      <c r="BX37" s="56">
        <v>0</v>
      </c>
      <c r="BY37" s="56">
        <v>0</v>
      </c>
      <c r="BZ37" s="55">
        <v>0</v>
      </c>
      <c r="CA37" s="56">
        <v>0</v>
      </c>
      <c r="CB37" s="56">
        <v>0</v>
      </c>
      <c r="CC37" s="56">
        <v>0</v>
      </c>
      <c r="CD37" s="56">
        <v>0</v>
      </c>
      <c r="CE37" s="56">
        <v>0</v>
      </c>
      <c r="CF37" s="67">
        <v>0</v>
      </c>
      <c r="CG37" s="56">
        <v>0</v>
      </c>
      <c r="CH37" s="67">
        <v>0</v>
      </c>
      <c r="CI37" s="67">
        <v>0</v>
      </c>
      <c r="CJ37" s="67">
        <v>0</v>
      </c>
      <c r="CK37" s="67">
        <v>0</v>
      </c>
      <c r="CL37" s="67">
        <v>0</v>
      </c>
      <c r="CM37" s="56">
        <v>0</v>
      </c>
      <c r="CN37" s="67">
        <v>0</v>
      </c>
      <c r="CO37" s="67">
        <v>0</v>
      </c>
      <c r="CP37" s="67">
        <v>0</v>
      </c>
      <c r="CQ37" s="67">
        <v>0</v>
      </c>
      <c r="CR37" s="56">
        <v>0</v>
      </c>
      <c r="CS37" s="67">
        <v>0</v>
      </c>
      <c r="CT37" s="56">
        <v>0</v>
      </c>
      <c r="CU37" s="56">
        <v>0</v>
      </c>
      <c r="CV37" s="56">
        <v>0</v>
      </c>
      <c r="CW37" s="56">
        <v>0</v>
      </c>
      <c r="CX37" s="56">
        <v>0</v>
      </c>
      <c r="CY37" s="56">
        <v>0</v>
      </c>
      <c r="CZ37" s="56">
        <v>0</v>
      </c>
      <c r="DA37" s="56">
        <v>0</v>
      </c>
      <c r="DB37" s="56">
        <v>0</v>
      </c>
      <c r="DC37" s="56">
        <v>0</v>
      </c>
      <c r="DD37" s="56">
        <v>0</v>
      </c>
      <c r="DE37" s="56">
        <v>0</v>
      </c>
      <c r="DF37" s="56">
        <v>0</v>
      </c>
      <c r="DG37" s="56">
        <v>0</v>
      </c>
      <c r="DH37" s="56">
        <v>0</v>
      </c>
      <c r="DI37" s="56">
        <v>0</v>
      </c>
      <c r="DJ37" s="2"/>
      <c r="DK37" s="10">
        <v>0</v>
      </c>
      <c r="DL37" s="10">
        <v>0</v>
      </c>
      <c r="DM37" s="65"/>
      <c r="DN37" s="66">
        <v>0</v>
      </c>
      <c r="DO37" s="66">
        <v>0</v>
      </c>
      <c r="DP37" s="66">
        <v>0</v>
      </c>
    </row>
    <row r="38" spans="1:120" ht="15.75">
      <c r="A38" s="101" t="s">
        <v>162</v>
      </c>
      <c r="B38" s="9">
        <v>10320.3</v>
      </c>
      <c r="C38" s="9">
        <v>17913.4</v>
      </c>
      <c r="D38" s="9">
        <v>24814.8</v>
      </c>
      <c r="E38" s="9">
        <v>27329.7</v>
      </c>
      <c r="F38" s="9">
        <v>22958.8</v>
      </c>
      <c r="G38" s="10">
        <v>24437.63</v>
      </c>
      <c r="H38" s="10">
        <v>24819.5</v>
      </c>
      <c r="I38" s="10">
        <v>25066.99</v>
      </c>
      <c r="J38" s="9">
        <v>27777.1</v>
      </c>
      <c r="K38" s="9">
        <v>28702.9</v>
      </c>
      <c r="L38" s="9">
        <v>28125.6</v>
      </c>
      <c r="M38" s="9">
        <v>28861.7</v>
      </c>
      <c r="N38" s="9">
        <v>30087.3</v>
      </c>
      <c r="O38" s="9">
        <v>29478.1</v>
      </c>
      <c r="P38" s="9">
        <v>28855.7</v>
      </c>
      <c r="Q38" s="9">
        <v>28541.1</v>
      </c>
      <c r="R38" s="9">
        <v>28236.5</v>
      </c>
      <c r="S38" s="9">
        <v>29205.1</v>
      </c>
      <c r="T38" s="9">
        <v>28406.7</v>
      </c>
      <c r="U38" s="9">
        <v>29023.9</v>
      </c>
      <c r="V38" s="9">
        <f>'[1]Feuil1'!$U$197</f>
        <v>29527.714856039518</v>
      </c>
      <c r="W38" s="9">
        <v>29678.1</v>
      </c>
      <c r="X38" s="9">
        <f>'[2]Feuil1'!$U$197</f>
        <v>30111.727986260117</v>
      </c>
      <c r="Y38" s="9">
        <v>1287.2</v>
      </c>
      <c r="Z38" s="2">
        <v>1271.6</v>
      </c>
      <c r="AA38" s="37">
        <v>1287.2</v>
      </c>
      <c r="AB38" s="38">
        <v>1228.7</v>
      </c>
      <c r="AC38" s="38">
        <v>1208.2</v>
      </c>
      <c r="AD38" s="9">
        <v>1180.6</v>
      </c>
      <c r="AE38" s="9">
        <v>1168.7</v>
      </c>
      <c r="AF38" s="9">
        <v>1250.3</v>
      </c>
      <c r="AG38" s="9">
        <v>1245.3</v>
      </c>
      <c r="AH38" s="9">
        <v>1224.6475219313581</v>
      </c>
      <c r="AI38" s="8">
        <v>1233.7040104549449</v>
      </c>
      <c r="AJ38" s="9">
        <v>1248.3576799562868</v>
      </c>
      <c r="AK38" s="9">
        <v>1263.5526957243542</v>
      </c>
      <c r="AL38" s="9">
        <v>1279.5413273496245</v>
      </c>
      <c r="AM38" s="9">
        <v>1281.1181155153674</v>
      </c>
      <c r="AN38" s="9">
        <v>1284.6545611295285</v>
      </c>
      <c r="AO38" s="9">
        <v>1286.394348128148</v>
      </c>
      <c r="AP38" s="9">
        <v>1303.5246931896002</v>
      </c>
      <c r="AQ38" s="9">
        <v>1267.2123506122134</v>
      </c>
      <c r="AR38" s="9">
        <v>1299.4582413889484</v>
      </c>
      <c r="AS38" s="9">
        <v>1330.4132180639765</v>
      </c>
      <c r="AT38" s="10">
        <v>1348.3002688251913</v>
      </c>
      <c r="AU38" s="9">
        <v>1319.6876447722402</v>
      </c>
      <c r="AV38" s="2">
        <v>1364.6330758881359</v>
      </c>
      <c r="AW38" s="9">
        <v>1399.1017419550535</v>
      </c>
      <c r="AX38" s="9">
        <v>1463.68469871588</v>
      </c>
      <c r="AY38" s="8">
        <v>1399.5864333370505</v>
      </c>
      <c r="AZ38" s="8">
        <v>1399.5864333370505</v>
      </c>
      <c r="BA38" s="9">
        <v>1339.8429346359121</v>
      </c>
      <c r="BB38" s="10">
        <v>1367.0414246832777</v>
      </c>
      <c r="BC38" s="58">
        <v>1368.3674797303909</v>
      </c>
      <c r="BD38" s="58">
        <v>1395.673477824493</v>
      </c>
      <c r="BE38" s="58">
        <v>1410.9763640196245</v>
      </c>
      <c r="BF38" s="58">
        <v>1409.9562287991603</v>
      </c>
      <c r="BG38" s="9">
        <v>1425.44709317064</v>
      </c>
      <c r="BH38" s="9">
        <v>1445.8314452519348</v>
      </c>
      <c r="BI38" s="9">
        <v>1463.68469871588</v>
      </c>
      <c r="BJ38" s="8">
        <v>1233.7040104549449</v>
      </c>
      <c r="BK38" s="9">
        <v>1496.02025194584</v>
      </c>
      <c r="BL38" s="9">
        <v>1443.1022093771999</v>
      </c>
      <c r="BM38" s="9">
        <v>1449.2155205572562</v>
      </c>
      <c r="BN38" s="9">
        <v>1454.2617261134255</v>
      </c>
      <c r="BO38" s="9">
        <v>1456.6893108126799</v>
      </c>
      <c r="BP38" s="9">
        <v>1473.8907025088479</v>
      </c>
      <c r="BQ38" s="8">
        <v>1466.154204586448</v>
      </c>
      <c r="BR38" s="9">
        <v>1473.8975126179162</v>
      </c>
      <c r="BS38" s="9">
        <v>1403.2911035654809</v>
      </c>
      <c r="BT38" s="9">
        <v>1374.037349208248</v>
      </c>
      <c r="BU38" s="9">
        <v>1496.02025194584</v>
      </c>
      <c r="BV38" s="65">
        <v>1473.9</v>
      </c>
      <c r="BW38" s="9">
        <v>1553.7</v>
      </c>
      <c r="BX38" s="9">
        <v>1477.245</v>
      </c>
      <c r="BY38" s="9">
        <v>1454.2617261134255</v>
      </c>
      <c r="BZ38" s="10">
        <v>1482.806500746744</v>
      </c>
      <c r="CA38" s="9">
        <v>1454.2617261134255</v>
      </c>
      <c r="CB38" s="9">
        <v>1456.6893108126799</v>
      </c>
      <c r="CC38" s="9">
        <v>1473.8907025088479</v>
      </c>
      <c r="CD38" s="9">
        <v>1466.154204586448</v>
      </c>
      <c r="CE38" s="9">
        <v>1473.8975126179162</v>
      </c>
      <c r="CF38" s="65">
        <v>1473.8975126179162</v>
      </c>
      <c r="CG38" s="9">
        <v>1478.7943282002054</v>
      </c>
      <c r="CH38" s="65">
        <v>1485.3396344463201</v>
      </c>
      <c r="CI38" s="65">
        <v>1458.3860707737101</v>
      </c>
      <c r="CJ38" s="65">
        <v>1486.3690093933521</v>
      </c>
      <c r="CK38" s="65">
        <v>1483.5604788969074</v>
      </c>
      <c r="CL38" s="65">
        <v>1482.806500746744</v>
      </c>
      <c r="CM38" s="2">
        <v>1482.806500746744</v>
      </c>
      <c r="CN38" s="65">
        <v>1468.4934799484201</v>
      </c>
      <c r="CO38" s="102">
        <v>1446.1406909145455</v>
      </c>
      <c r="CP38" s="65">
        <v>1429.323612850793</v>
      </c>
      <c r="CQ38" s="65">
        <v>1411.7186046243582</v>
      </c>
      <c r="CR38" s="9">
        <v>1403.2911035654809</v>
      </c>
      <c r="CS38" s="65">
        <v>1372.6737849472202</v>
      </c>
      <c r="CT38" s="9">
        <v>1363.0076854540441</v>
      </c>
      <c r="CU38" s="9">
        <v>1338.6097410242483</v>
      </c>
      <c r="CV38" s="9">
        <v>1335.3489387932493</v>
      </c>
      <c r="CW38" s="9">
        <v>1358.1294717236412</v>
      </c>
      <c r="CX38" s="9">
        <v>1362.3494515427371</v>
      </c>
      <c r="CY38" s="9">
        <v>1361.654975345528</v>
      </c>
      <c r="CZ38" s="9">
        <v>1370.4304966000311</v>
      </c>
      <c r="DA38" s="9">
        <v>1364.6277074173677</v>
      </c>
      <c r="DB38" s="9">
        <v>1367.4820459572597</v>
      </c>
      <c r="DC38" s="9">
        <v>1357.1255866645322</v>
      </c>
      <c r="DD38" s="9">
        <v>1374.037349208248</v>
      </c>
      <c r="DE38" s="9">
        <v>1377.198585075304</v>
      </c>
      <c r="DF38" s="9">
        <v>1394.5496793906439</v>
      </c>
      <c r="DG38" s="9">
        <v>1400.4672672817799</v>
      </c>
      <c r="DH38" s="9">
        <v>1419.8023430340381</v>
      </c>
      <c r="DI38" s="9">
        <v>1426.8512730036996</v>
      </c>
      <c r="DJ38" s="2">
        <v>1427.203048446215</v>
      </c>
      <c r="DK38" s="10">
        <v>1414.3792558034986</v>
      </c>
      <c r="DL38" s="10">
        <v>1428.179772817975</v>
      </c>
      <c r="DM38" s="65">
        <v>1434.7834352122977</v>
      </c>
      <c r="DN38" s="63">
        <v>1421.1994826031614</v>
      </c>
      <c r="DO38" s="63">
        <v>1409.445893567783</v>
      </c>
      <c r="DP38" s="63">
        <v>1409.445893567783</v>
      </c>
    </row>
    <row r="39" spans="1:120" ht="15.75">
      <c r="A39" s="101" t="s">
        <v>163</v>
      </c>
      <c r="B39" s="9">
        <v>74043.9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10">
        <v>191645.21</v>
      </c>
      <c r="I39" s="10">
        <v>193647.9</v>
      </c>
      <c r="J39" s="9">
        <v>200427.7</v>
      </c>
      <c r="K39" s="9">
        <v>211622.6</v>
      </c>
      <c r="L39" s="9">
        <v>208466.9</v>
      </c>
      <c r="M39" s="9">
        <v>213870.7</v>
      </c>
      <c r="N39" s="9">
        <f>222305.8+0.1</f>
        <v>222305.9</v>
      </c>
      <c r="O39" s="9">
        <v>218897.2</v>
      </c>
      <c r="P39" s="9">
        <v>214577.4</v>
      </c>
      <c r="Q39" s="9">
        <v>212271.2</v>
      </c>
      <c r="R39" s="9">
        <v>210964</v>
      </c>
      <c r="S39" s="9">
        <v>223347</v>
      </c>
      <c r="T39" s="9">
        <v>216450.3</v>
      </c>
      <c r="U39" s="9">
        <v>221294.9</v>
      </c>
      <c r="V39" s="9">
        <f>'[1]Feuil1'!$U$203</f>
        <v>227724.28786968</v>
      </c>
      <c r="W39" s="9">
        <v>228804.2</v>
      </c>
      <c r="X39" s="9">
        <f>'[2]Feuil1'!$U$203</f>
        <v>233815.8323068638</v>
      </c>
      <c r="Y39" s="9">
        <v>128466.9</v>
      </c>
      <c r="Z39" s="2">
        <v>63941</v>
      </c>
      <c r="AA39" s="37">
        <v>128466.9</v>
      </c>
      <c r="AB39" s="38">
        <v>154184.8</v>
      </c>
      <c r="AC39" s="38">
        <v>152600.7</v>
      </c>
      <c r="AD39" s="9">
        <v>149939.6</v>
      </c>
      <c r="AE39" s="9">
        <v>149568.4</v>
      </c>
      <c r="AF39" s="9">
        <v>158649.9</v>
      </c>
      <c r="AG39" s="9">
        <v>164184</v>
      </c>
      <c r="AH39" s="9">
        <v>130426.28390166139</v>
      </c>
      <c r="AI39" s="8">
        <v>116951.14730091991</v>
      </c>
      <c r="AJ39" s="9">
        <v>117892.12750887006</v>
      </c>
      <c r="AK39" s="9">
        <v>121037.55180473856</v>
      </c>
      <c r="AL39" s="9">
        <v>125486.48961934619</v>
      </c>
      <c r="AM39" s="9">
        <v>125988.51090877432</v>
      </c>
      <c r="AN39" s="9">
        <v>123832.35134587997</v>
      </c>
      <c r="AO39" s="9">
        <v>124179.66081412749</v>
      </c>
      <c r="AP39" s="10">
        <v>125486.79094495351</v>
      </c>
      <c r="AQ39" s="29">
        <v>124647.45212397385</v>
      </c>
      <c r="AR39" s="9">
        <v>130677.4410656498</v>
      </c>
      <c r="AS39" s="9">
        <v>130637.09828200936</v>
      </c>
      <c r="AT39" s="10">
        <v>132460.8529025645</v>
      </c>
      <c r="AU39" s="9">
        <v>154136.04627231427</v>
      </c>
      <c r="AV39" s="2">
        <v>134610.15048916053</v>
      </c>
      <c r="AW39" s="9">
        <v>137888.10789049315</v>
      </c>
      <c r="AX39" s="9">
        <v>187948.121967425</v>
      </c>
      <c r="AY39" s="8">
        <v>137670.30952773872</v>
      </c>
      <c r="AZ39" s="8">
        <v>137670.30952773872</v>
      </c>
      <c r="BA39" s="9">
        <v>162511.05746666974</v>
      </c>
      <c r="BB39" s="10">
        <v>139072.63492915314</v>
      </c>
      <c r="BC39" s="9">
        <v>146128.77519080287</v>
      </c>
      <c r="BD39" s="9">
        <v>150269.61883589384</v>
      </c>
      <c r="BE39" s="9">
        <v>151760.3026877441</v>
      </c>
      <c r="BF39" s="9">
        <v>177898.00529944967</v>
      </c>
      <c r="BG39" s="9">
        <v>179858.33924789348</v>
      </c>
      <c r="BH39" s="9">
        <v>173723.14345868383</v>
      </c>
      <c r="BI39" s="9">
        <v>187948.1</v>
      </c>
      <c r="BJ39" s="8">
        <v>116951.14730091991</v>
      </c>
      <c r="BK39" s="9">
        <v>240477.65325453196</v>
      </c>
      <c r="BL39" s="9">
        <v>184541.6318374495</v>
      </c>
      <c r="BM39" s="9">
        <v>185084.70060090325</v>
      </c>
      <c r="BN39" s="9">
        <v>187100.07738233815</v>
      </c>
      <c r="BO39" s="9">
        <v>187382.39924637316</v>
      </c>
      <c r="BP39" s="9">
        <v>187855.57616935673</v>
      </c>
      <c r="BQ39" s="8">
        <v>187134.1711424987</v>
      </c>
      <c r="BR39" s="9">
        <v>187441.22193578424</v>
      </c>
      <c r="BS39" s="9">
        <v>188723.8838702283</v>
      </c>
      <c r="BT39" s="9">
        <v>185754.46237818684</v>
      </c>
      <c r="BU39" s="9">
        <v>240477.65325453196</v>
      </c>
      <c r="BV39" s="65">
        <v>187707.3</v>
      </c>
      <c r="BW39" s="9">
        <v>198745.9</v>
      </c>
      <c r="BX39" s="9">
        <v>189819.8</v>
      </c>
      <c r="BY39" s="9">
        <v>186976.73228714953</v>
      </c>
      <c r="BZ39" s="10">
        <v>194411.01342119963</v>
      </c>
      <c r="CA39" s="9">
        <v>187292.30149623164</v>
      </c>
      <c r="CB39" s="9">
        <v>187198.86128793418</v>
      </c>
      <c r="CC39" s="9">
        <v>187683.58877178765</v>
      </c>
      <c r="CD39" s="9">
        <v>186969.76819725786</v>
      </c>
      <c r="CE39" s="9">
        <v>187441.22193578424</v>
      </c>
      <c r="CF39" s="65">
        <v>187505.08462912677</v>
      </c>
      <c r="CG39" s="9">
        <v>190444.88100295592</v>
      </c>
      <c r="CH39" s="65">
        <v>193663.06135687602</v>
      </c>
      <c r="CI39" s="65">
        <v>190000.1478165917</v>
      </c>
      <c r="CJ39" s="65">
        <v>193078.10769937793</v>
      </c>
      <c r="CK39" s="65">
        <v>194549.03149853586</v>
      </c>
      <c r="CL39" s="65">
        <v>194915.28400587584</v>
      </c>
      <c r="CM39" s="2">
        <v>194411.01342119963</v>
      </c>
      <c r="CN39" s="65">
        <v>195504.29317100198</v>
      </c>
      <c r="CO39" s="65">
        <v>193326.30288989536</v>
      </c>
      <c r="CP39" s="65">
        <v>191092.22389318998</v>
      </c>
      <c r="CQ39" s="65">
        <v>189507.90647766675</v>
      </c>
      <c r="CR39" s="9">
        <v>188723.8838702283</v>
      </c>
      <c r="CS39" s="65">
        <v>185391.29927146883</v>
      </c>
      <c r="CT39" s="9">
        <v>184392.82315753837</v>
      </c>
      <c r="CU39" s="9">
        <v>181500.58814641132</v>
      </c>
      <c r="CV39" s="9">
        <v>180927.02758638965</v>
      </c>
      <c r="CW39" s="9">
        <v>182706.27414580266</v>
      </c>
      <c r="CX39" s="9">
        <v>183130.37745314706</v>
      </c>
      <c r="CY39" s="9">
        <v>182786.6725345095</v>
      </c>
      <c r="CZ39" s="9">
        <v>183891.52173798103</v>
      </c>
      <c r="DA39" s="9">
        <v>184766.8224837648</v>
      </c>
      <c r="DB39" s="9">
        <v>184385.69395679215</v>
      </c>
      <c r="DC39" s="9">
        <v>183586.9833316002</v>
      </c>
      <c r="DD39" s="9">
        <v>185754.46237818684</v>
      </c>
      <c r="DE39" s="9">
        <v>185971.15865184736</v>
      </c>
      <c r="DF39" s="9">
        <v>187888.92015499886</v>
      </c>
      <c r="DG39" s="9">
        <v>207037.27958346574</v>
      </c>
      <c r="DH39" s="9">
        <v>209219.04304719318</v>
      </c>
      <c r="DI39" s="9">
        <v>208990.86376061474</v>
      </c>
      <c r="DJ39" s="2">
        <v>209218.6678654099</v>
      </c>
      <c r="DK39" s="10">
        <v>207812.20593095516</v>
      </c>
      <c r="DL39" s="10">
        <v>209457.82287199452</v>
      </c>
      <c r="DM39" s="65">
        <v>209709.38910169067</v>
      </c>
      <c r="DN39" s="63">
        <v>207434.42012985575</v>
      </c>
      <c r="DO39" s="63">
        <v>206487.24671937508</v>
      </c>
      <c r="DP39" s="63">
        <v>206487.24671937508</v>
      </c>
    </row>
    <row r="40" spans="1:120" ht="15.75">
      <c r="A40" s="100"/>
      <c r="B40" s="9"/>
      <c r="C40" s="9"/>
      <c r="D40" s="9"/>
      <c r="E40" s="9"/>
      <c r="F40" s="10"/>
      <c r="G40" s="10"/>
      <c r="H40" s="10"/>
      <c r="I40" s="10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"/>
      <c r="AA40" s="2"/>
      <c r="AB40" s="8"/>
      <c r="AC40" s="8"/>
      <c r="AD40" s="9"/>
      <c r="AE40" s="9"/>
      <c r="AF40" s="9"/>
      <c r="AG40" s="9"/>
      <c r="AH40" s="9"/>
      <c r="AI40" s="8"/>
      <c r="AJ40" s="9"/>
      <c r="AK40" s="9"/>
      <c r="AL40" s="9"/>
      <c r="AM40" s="9"/>
      <c r="AN40" s="9"/>
      <c r="AO40" s="9"/>
      <c r="AP40" s="10"/>
      <c r="AQ40" s="29"/>
      <c r="AR40" s="9"/>
      <c r="AS40" s="9"/>
      <c r="AT40" s="10"/>
      <c r="AU40" s="9"/>
      <c r="AV40" s="2"/>
      <c r="AW40" s="9"/>
      <c r="AX40" s="9"/>
      <c r="AY40" s="8"/>
      <c r="AZ40" s="8"/>
      <c r="BA40" s="9"/>
      <c r="BB40" s="10"/>
      <c r="BC40" s="9"/>
      <c r="BD40" s="9"/>
      <c r="BE40" s="9"/>
      <c r="BF40" s="9"/>
      <c r="BG40" s="9"/>
      <c r="BH40" s="9"/>
      <c r="BI40" s="9"/>
      <c r="BJ40" s="8"/>
      <c r="BK40" s="9"/>
      <c r="BL40" s="9"/>
      <c r="BM40" s="9"/>
      <c r="BN40" s="9"/>
      <c r="BO40" s="9"/>
      <c r="BP40" s="9"/>
      <c r="BQ40" s="8"/>
      <c r="BR40" s="9"/>
      <c r="BS40" s="9"/>
      <c r="BT40" s="9"/>
      <c r="BU40" s="9"/>
      <c r="BV40" s="65"/>
      <c r="BW40" s="9"/>
      <c r="BX40" s="9"/>
      <c r="BY40" s="9"/>
      <c r="BZ40" s="10"/>
      <c r="CA40" s="9"/>
      <c r="CB40" s="9"/>
      <c r="CC40" s="9"/>
      <c r="CD40" s="9"/>
      <c r="CE40" s="9"/>
      <c r="CF40" s="65"/>
      <c r="CG40" s="9"/>
      <c r="CH40" s="65"/>
      <c r="CI40" s="65"/>
      <c r="CJ40" s="65"/>
      <c r="CK40" s="65"/>
      <c r="CL40" s="65"/>
      <c r="CM40" s="2"/>
      <c r="CN40" s="65"/>
      <c r="CO40" s="65"/>
      <c r="CP40" s="65"/>
      <c r="CQ40" s="65"/>
      <c r="CR40" s="9"/>
      <c r="CS40" s="65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2"/>
      <c r="DK40" s="10"/>
      <c r="DL40" s="10"/>
      <c r="DM40" s="65"/>
      <c r="DN40" s="63"/>
      <c r="DO40" s="63"/>
      <c r="DP40" s="63"/>
    </row>
    <row r="41" spans="1:120" ht="15.75">
      <c r="A41" s="101" t="s">
        <v>72</v>
      </c>
      <c r="B41" s="35">
        <f aca="true" t="shared" si="45" ref="B41:G41">SUM(B43,B48)</f>
        <v>142497.5</v>
      </c>
      <c r="C41" s="33">
        <f t="shared" si="45"/>
        <v>198810.8</v>
      </c>
      <c r="D41" s="33">
        <f t="shared" si="45"/>
        <v>228307.49999999997</v>
      </c>
      <c r="E41" s="33">
        <f t="shared" si="45"/>
        <v>228157.59999999998</v>
      </c>
      <c r="F41" s="34">
        <f t="shared" si="45"/>
        <v>162726.4</v>
      </c>
      <c r="G41" s="34">
        <f t="shared" si="45"/>
        <v>175352.80000000002</v>
      </c>
      <c r="H41" s="34">
        <f aca="true" t="shared" si="46" ref="H41:BH41">SUM(H43,H48)</f>
        <v>176332.44</v>
      </c>
      <c r="I41" s="34">
        <f t="shared" si="46"/>
        <v>178772.72999999998</v>
      </c>
      <c r="J41" s="33">
        <f t="shared" si="46"/>
        <v>199763.1</v>
      </c>
      <c r="K41" s="33">
        <f t="shared" si="46"/>
        <v>207620.6</v>
      </c>
      <c r="L41" s="33">
        <f t="shared" si="46"/>
        <v>203566.09999999998</v>
      </c>
      <c r="M41" s="33">
        <f t="shared" si="46"/>
        <v>207805.8</v>
      </c>
      <c r="N41" s="33">
        <f t="shared" si="46"/>
        <v>208734.2</v>
      </c>
      <c r="O41" s="33">
        <f t="shared" si="46"/>
        <v>205049.5</v>
      </c>
      <c r="P41" s="33">
        <f t="shared" si="46"/>
        <v>199104.5</v>
      </c>
      <c r="Q41" s="33">
        <f t="shared" si="46"/>
        <v>202955.9</v>
      </c>
      <c r="R41" s="33">
        <f t="shared" si="46"/>
        <v>189238.8</v>
      </c>
      <c r="S41" s="33">
        <f t="shared" si="46"/>
        <v>197603.9</v>
      </c>
      <c r="T41" s="33">
        <f t="shared" si="46"/>
        <v>188771.8</v>
      </c>
      <c r="U41" s="33">
        <f t="shared" si="46"/>
        <v>196130.4</v>
      </c>
      <c r="V41" s="33">
        <f t="shared" si="46"/>
        <v>201468.853939001</v>
      </c>
      <c r="W41" s="33">
        <f t="shared" si="46"/>
        <v>202329.4</v>
      </c>
      <c r="X41" s="33">
        <f t="shared" si="46"/>
        <v>206611.95233146078</v>
      </c>
      <c r="Y41" s="33">
        <f t="shared" si="46"/>
        <v>111816.8</v>
      </c>
      <c r="Z41" s="35">
        <f t="shared" si="46"/>
        <v>109780.7</v>
      </c>
      <c r="AA41" s="33">
        <f t="shared" si="46"/>
        <v>111816.70000000001</v>
      </c>
      <c r="AB41" s="33">
        <f t="shared" si="46"/>
        <v>99100</v>
      </c>
      <c r="AC41" s="33">
        <f t="shared" si="46"/>
        <v>98123.7</v>
      </c>
      <c r="AD41" s="9">
        <f t="shared" si="46"/>
        <v>31427.699999999997</v>
      </c>
      <c r="AE41" s="9">
        <f t="shared" si="46"/>
        <v>30722.9</v>
      </c>
      <c r="AF41" s="9">
        <f t="shared" si="46"/>
        <v>33176.4</v>
      </c>
      <c r="AG41" s="9">
        <f t="shared" si="46"/>
        <v>32862.6</v>
      </c>
      <c r="AH41" s="9">
        <v>31415.2</v>
      </c>
      <c r="AI41" s="9">
        <f t="shared" si="46"/>
        <v>7530.989079337903</v>
      </c>
      <c r="AJ41" s="9">
        <f t="shared" si="46"/>
        <v>7558.051805932397</v>
      </c>
      <c r="AK41" s="9">
        <f t="shared" si="46"/>
        <v>7647.456335715695</v>
      </c>
      <c r="AL41" s="9">
        <f t="shared" si="46"/>
        <v>7789.651125032984</v>
      </c>
      <c r="AM41" s="9">
        <f t="shared" si="46"/>
        <v>7754.135584242584</v>
      </c>
      <c r="AN41" s="9">
        <f t="shared" si="46"/>
        <v>7284.099341375428</v>
      </c>
      <c r="AO41" s="9">
        <f t="shared" si="46"/>
        <v>7291.106356574151</v>
      </c>
      <c r="AP41" s="9">
        <f t="shared" si="46"/>
        <v>7373.34807026652</v>
      </c>
      <c r="AQ41" s="9">
        <f t="shared" si="46"/>
        <v>7036.516345463862</v>
      </c>
      <c r="AR41" s="9">
        <f t="shared" si="46"/>
        <v>7077.41919548715</v>
      </c>
      <c r="AS41" s="9">
        <f t="shared" si="46"/>
        <v>7199.8188273335</v>
      </c>
      <c r="AT41" s="10">
        <f t="shared" si="46"/>
        <v>6625.92881565549</v>
      </c>
      <c r="AU41" s="9">
        <f>SUM(AU43,AU48)</f>
        <v>4030.56456102549</v>
      </c>
      <c r="AV41" s="2">
        <f t="shared" si="46"/>
        <v>4107.16356887662</v>
      </c>
      <c r="AW41" s="9">
        <f>SUM(AW43,AW48)</f>
        <v>4242.01482142408</v>
      </c>
      <c r="AX41" s="9">
        <f>SUM(AX43,AX48)</f>
        <v>2683.900351785763</v>
      </c>
      <c r="AY41" s="8">
        <f>SUM(AY43,AY48)</f>
        <v>4207.50204301687</v>
      </c>
      <c r="AZ41" s="8">
        <f t="shared" si="46"/>
        <v>4207.50204301687</v>
      </c>
      <c r="BA41" s="9">
        <f>SUM(BA43,BA48)</f>
        <v>4178.971461509355</v>
      </c>
      <c r="BB41" s="9">
        <f>SUM(BB43,BB48)</f>
        <v>4098.332779282743</v>
      </c>
      <c r="BC41" s="9">
        <f t="shared" si="46"/>
        <v>4085.63913384251</v>
      </c>
      <c r="BD41" s="9">
        <f t="shared" si="46"/>
        <v>4242.91998139104</v>
      </c>
      <c r="BE41" s="9">
        <f t="shared" si="46"/>
        <v>3509.5497460269303</v>
      </c>
      <c r="BF41" s="9">
        <f t="shared" si="46"/>
        <v>3580.0273860649204</v>
      </c>
      <c r="BG41" s="9">
        <f t="shared" si="46"/>
        <v>3642.9937038212806</v>
      </c>
      <c r="BH41" s="9">
        <f t="shared" si="46"/>
        <v>3637.3028519339705</v>
      </c>
      <c r="BI41" s="9">
        <f aca="true" t="shared" si="47" ref="BI41:BP41">SUM(BI43,BI48)</f>
        <v>2683.44976</v>
      </c>
      <c r="BJ41" s="9">
        <f t="shared" si="47"/>
        <v>7530.989079337903</v>
      </c>
      <c r="BK41" s="9">
        <f t="shared" si="47"/>
        <v>2683.64976</v>
      </c>
      <c r="BL41" s="9">
        <f t="shared" si="47"/>
        <v>2767.413</v>
      </c>
      <c r="BM41" s="9">
        <f t="shared" si="47"/>
        <v>2767.413</v>
      </c>
      <c r="BN41" s="9">
        <f>SUM(BN43,BN48)</f>
        <v>2804.5218309811967</v>
      </c>
      <c r="BO41" s="9">
        <f>SUM(BO43,BO48)</f>
        <v>2765.06274</v>
      </c>
      <c r="BP41" s="9">
        <f t="shared" si="47"/>
        <v>2798.74188</v>
      </c>
      <c r="BQ41" s="8">
        <v>2547.10942</v>
      </c>
      <c r="BR41" s="9">
        <f>SUM(BR43,BR48)</f>
        <v>2591.3391226</v>
      </c>
      <c r="BS41" s="9">
        <f>SUM(BS43,BS48)</f>
        <v>2410.068722</v>
      </c>
      <c r="BT41" s="9">
        <f>SUM(BT43,BT48)</f>
        <v>2249.396514027892</v>
      </c>
      <c r="BU41" s="9">
        <f aca="true" t="shared" si="48" ref="BU41:CF41">SUM(BU43,BU48)</f>
        <v>2683.64976</v>
      </c>
      <c r="BV41" s="9">
        <f t="shared" si="48"/>
        <v>2582.6</v>
      </c>
      <c r="BW41" s="9">
        <f t="shared" si="48"/>
        <v>2908.8</v>
      </c>
      <c r="BX41" s="9">
        <f t="shared" si="48"/>
        <v>2610.945</v>
      </c>
      <c r="BY41" s="9">
        <f t="shared" si="48"/>
        <v>2804.5218309811967</v>
      </c>
      <c r="BZ41" s="9">
        <f t="shared" si="48"/>
        <v>2435.548992</v>
      </c>
      <c r="CA41" s="9">
        <f t="shared" si="48"/>
        <v>2778.22908</v>
      </c>
      <c r="CB41" s="9">
        <f t="shared" si="48"/>
        <v>2765.06274</v>
      </c>
      <c r="CC41" s="9">
        <f t="shared" si="48"/>
        <v>2798.74188</v>
      </c>
      <c r="CD41" s="9">
        <f t="shared" si="48"/>
        <v>2547.10942</v>
      </c>
      <c r="CE41" s="9">
        <f t="shared" si="48"/>
        <v>2591.3391226</v>
      </c>
      <c r="CF41" s="65">
        <f t="shared" si="48"/>
        <v>2582.6</v>
      </c>
      <c r="CG41" s="9">
        <f aca="true" t="shared" si="49" ref="CG41:CL41">SUM(CG43,CG48)</f>
        <v>2610.9378</v>
      </c>
      <c r="CH41" s="65">
        <f t="shared" si="49"/>
        <v>2617.1378</v>
      </c>
      <c r="CI41" s="65">
        <f t="shared" si="49"/>
        <v>2617.1378</v>
      </c>
      <c r="CJ41" s="65">
        <f t="shared" si="49"/>
        <v>2422.72778402</v>
      </c>
      <c r="CK41" s="65">
        <f t="shared" si="49"/>
        <v>2434.39744028</v>
      </c>
      <c r="CL41" s="65">
        <f t="shared" si="49"/>
        <v>2435.548992</v>
      </c>
      <c r="CM41" s="2">
        <v>2435.548992</v>
      </c>
      <c r="CN41" s="65">
        <f aca="true" t="shared" si="50" ref="CN41:CY41">SUM(CN43,CN48)</f>
        <v>2427.1594109000002</v>
      </c>
      <c r="CO41" s="65">
        <f t="shared" si="50"/>
        <v>2395.3965954</v>
      </c>
      <c r="CP41" s="65">
        <f t="shared" si="50"/>
        <v>2444.6568654000002</v>
      </c>
      <c r="CQ41" s="65">
        <f t="shared" si="50"/>
        <v>2395.747072</v>
      </c>
      <c r="CR41" s="9">
        <f t="shared" si="50"/>
        <v>2410.068722</v>
      </c>
      <c r="CS41" s="65">
        <f t="shared" si="50"/>
        <v>2342.45238</v>
      </c>
      <c r="CT41" s="9">
        <f t="shared" si="50"/>
        <v>2468.86229482</v>
      </c>
      <c r="CU41" s="9">
        <f t="shared" si="50"/>
        <v>2345.3326542000004</v>
      </c>
      <c r="CV41" s="9">
        <f t="shared" si="50"/>
        <v>2265.548846668999</v>
      </c>
      <c r="CW41" s="9">
        <f t="shared" si="50"/>
        <v>2323.0824148870715</v>
      </c>
      <c r="CX41" s="9">
        <f t="shared" si="50"/>
        <v>2371.609815716331</v>
      </c>
      <c r="CY41" s="9">
        <f t="shared" si="50"/>
        <v>2281.5639114004757</v>
      </c>
      <c r="CZ41" s="9">
        <v>2332.9519266778157</v>
      </c>
      <c r="DA41" s="65">
        <f aca="true" t="shared" si="51" ref="DA41:DJ41">SUM(DA43,DA48)</f>
        <v>2328.0063868999964</v>
      </c>
      <c r="DB41" s="9">
        <f t="shared" si="51"/>
        <v>2215.9158048519575</v>
      </c>
      <c r="DC41" s="9">
        <f t="shared" si="51"/>
        <v>2110.9023478497425</v>
      </c>
      <c r="DD41" s="9">
        <f t="shared" si="51"/>
        <v>2249.396514027892</v>
      </c>
      <c r="DE41" s="9">
        <f t="shared" si="51"/>
        <v>2198.7298614625593</v>
      </c>
      <c r="DF41" s="9">
        <f t="shared" si="51"/>
        <v>2261.793069491689</v>
      </c>
      <c r="DG41" s="9">
        <f t="shared" si="51"/>
        <v>2238.9706506480006</v>
      </c>
      <c r="DH41" s="9">
        <f t="shared" si="51"/>
        <v>2261.1427227291206</v>
      </c>
      <c r="DI41" s="9">
        <f t="shared" si="51"/>
        <v>2178.678356707233</v>
      </c>
      <c r="DJ41" s="10">
        <f t="shared" si="51"/>
        <v>2175.3172851725767</v>
      </c>
      <c r="DK41" s="10">
        <v>2181.0846818688756</v>
      </c>
      <c r="DL41" s="10">
        <v>2181.0846818688756</v>
      </c>
      <c r="DM41" s="65">
        <f>SUM(DM43,DM48)</f>
        <v>2229.2904508427027</v>
      </c>
      <c r="DN41" s="63">
        <f>SUM(DN43,DN48)</f>
        <v>2173.7218421160924</v>
      </c>
      <c r="DO41" s="63">
        <f>SUM(DO43,DO48)</f>
        <v>2142.7942502956985</v>
      </c>
      <c r="DP41" s="63">
        <f>SUM(DP43,DP48)</f>
        <v>2142.7942502956985</v>
      </c>
    </row>
    <row r="42" spans="1:120" ht="15.75">
      <c r="A42" s="100"/>
      <c r="B42" s="8"/>
      <c r="C42" s="9"/>
      <c r="D42" s="9"/>
      <c r="E42" s="9"/>
      <c r="F42" s="10"/>
      <c r="G42" s="10"/>
      <c r="H42" s="10"/>
      <c r="I42" s="10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"/>
      <c r="AA42" s="2"/>
      <c r="AB42" s="8"/>
      <c r="AC42" s="8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10"/>
      <c r="AQ42" s="29"/>
      <c r="AR42" s="9"/>
      <c r="AS42" s="9"/>
      <c r="AT42" s="10"/>
      <c r="AU42" s="9"/>
      <c r="AV42" s="2"/>
      <c r="AW42" s="9"/>
      <c r="AX42" s="9"/>
      <c r="AY42" s="8"/>
      <c r="AZ42" s="8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8"/>
      <c r="BR42" s="9"/>
      <c r="BS42" s="9"/>
      <c r="BT42" s="9"/>
      <c r="BU42" s="9"/>
      <c r="BV42" s="65"/>
      <c r="BW42" s="9"/>
      <c r="BX42" s="9"/>
      <c r="BY42" s="9"/>
      <c r="BZ42" s="10"/>
      <c r="CA42" s="9"/>
      <c r="CB42" s="9"/>
      <c r="CC42" s="9"/>
      <c r="CD42" s="9"/>
      <c r="CE42" s="9"/>
      <c r="CF42" s="65"/>
      <c r="CG42" s="9"/>
      <c r="CH42" s="65"/>
      <c r="CI42" s="65"/>
      <c r="CJ42" s="65"/>
      <c r="CK42" s="65"/>
      <c r="CL42" s="65"/>
      <c r="CM42" s="2"/>
      <c r="CN42" s="65"/>
      <c r="CO42" s="65"/>
      <c r="CP42" s="65"/>
      <c r="CQ42" s="65"/>
      <c r="CR42" s="9"/>
      <c r="CS42" s="65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2"/>
      <c r="DK42" s="10"/>
      <c r="DL42" s="10"/>
      <c r="DM42" s="65"/>
      <c r="DN42" s="63"/>
      <c r="DO42" s="63"/>
      <c r="DP42" s="63"/>
    </row>
    <row r="43" spans="1:120" ht="18">
      <c r="A43" s="101" t="s">
        <v>73</v>
      </c>
      <c r="B43" s="35">
        <f aca="true" t="shared" si="52" ref="B43:G43">SUM(B45,B46)</f>
        <v>28296.800000000003</v>
      </c>
      <c r="C43" s="35">
        <f t="shared" si="52"/>
        <v>36900.5</v>
      </c>
      <c r="D43" s="35">
        <f t="shared" si="52"/>
        <v>41814.4</v>
      </c>
      <c r="E43" s="35">
        <f t="shared" si="52"/>
        <v>43801</v>
      </c>
      <c r="F43" s="35">
        <f t="shared" si="52"/>
        <v>20902.1</v>
      </c>
      <c r="G43" s="36">
        <f t="shared" si="52"/>
        <v>22586.29</v>
      </c>
      <c r="H43" s="33">
        <f aca="true" t="shared" si="53" ref="H43:BC43">SUM(H45,H46)</f>
        <v>22813.16</v>
      </c>
      <c r="I43" s="34">
        <f t="shared" si="53"/>
        <v>23149.87</v>
      </c>
      <c r="J43" s="33">
        <f t="shared" si="53"/>
        <v>25857.4</v>
      </c>
      <c r="K43" s="33">
        <f t="shared" si="53"/>
        <v>26830.899999999998</v>
      </c>
      <c r="L43" s="33">
        <f t="shared" si="53"/>
        <v>26317.199999999997</v>
      </c>
      <c r="M43" s="33">
        <f t="shared" si="53"/>
        <v>27055.7</v>
      </c>
      <c r="N43" s="33">
        <f t="shared" si="53"/>
        <v>28399.100000000002</v>
      </c>
      <c r="O43" s="33">
        <f t="shared" si="53"/>
        <v>27747.8</v>
      </c>
      <c r="P43" s="33">
        <f t="shared" si="53"/>
        <v>26927.3</v>
      </c>
      <c r="Q43" s="33">
        <f t="shared" si="53"/>
        <v>26018.3</v>
      </c>
      <c r="R43" s="33">
        <f t="shared" si="53"/>
        <v>25449</v>
      </c>
      <c r="S43" s="33">
        <f t="shared" si="53"/>
        <v>26800.4</v>
      </c>
      <c r="T43" s="33">
        <f t="shared" si="53"/>
        <v>25699.5</v>
      </c>
      <c r="U43" s="33">
        <f t="shared" si="53"/>
        <v>26774.4</v>
      </c>
      <c r="V43" s="33">
        <f t="shared" si="53"/>
        <v>27448.08575964128</v>
      </c>
      <c r="W43" s="33">
        <f t="shared" si="53"/>
        <v>27677.399999999998</v>
      </c>
      <c r="X43" s="33">
        <f t="shared" si="53"/>
        <v>28410.171612910428</v>
      </c>
      <c r="Y43" s="33">
        <f t="shared" si="53"/>
        <v>16229.1</v>
      </c>
      <c r="Z43" s="33">
        <f t="shared" si="53"/>
        <v>15860.800000000001</v>
      </c>
      <c r="AA43" s="33">
        <f t="shared" si="53"/>
        <v>16229.1</v>
      </c>
      <c r="AB43" s="33">
        <f t="shared" si="53"/>
        <v>15073.8</v>
      </c>
      <c r="AC43" s="33">
        <f t="shared" si="53"/>
        <v>14915.199999999999</v>
      </c>
      <c r="AD43" s="33">
        <f t="shared" si="53"/>
        <v>0</v>
      </c>
      <c r="AE43" s="33">
        <f t="shared" si="53"/>
        <v>0</v>
      </c>
      <c r="AF43" s="33">
        <f t="shared" si="53"/>
        <v>0</v>
      </c>
      <c r="AG43" s="33">
        <f t="shared" si="53"/>
        <v>0</v>
      </c>
      <c r="AH43" s="56">
        <f t="shared" si="53"/>
        <v>0</v>
      </c>
      <c r="AI43" s="33">
        <f t="shared" si="53"/>
        <v>0</v>
      </c>
      <c r="AJ43" s="33">
        <f t="shared" si="53"/>
        <v>0</v>
      </c>
      <c r="AK43" s="33">
        <f t="shared" si="53"/>
        <v>0</v>
      </c>
      <c r="AL43" s="33">
        <f t="shared" si="53"/>
        <v>0</v>
      </c>
      <c r="AM43" s="33">
        <f t="shared" si="53"/>
        <v>0</v>
      </c>
      <c r="AN43" s="33">
        <f t="shared" si="53"/>
        <v>0</v>
      </c>
      <c r="AO43" s="33">
        <f t="shared" si="53"/>
        <v>0</v>
      </c>
      <c r="AP43" s="33">
        <f t="shared" si="53"/>
        <v>0</v>
      </c>
      <c r="AQ43" s="33">
        <f t="shared" si="53"/>
        <v>0</v>
      </c>
      <c r="AR43" s="33">
        <f t="shared" si="53"/>
        <v>0</v>
      </c>
      <c r="AS43" s="33">
        <f t="shared" si="53"/>
        <v>0</v>
      </c>
      <c r="AT43" s="34">
        <f t="shared" si="53"/>
        <v>0</v>
      </c>
      <c r="AU43" s="56">
        <f t="shared" si="53"/>
        <v>0</v>
      </c>
      <c r="AV43" s="54">
        <f t="shared" si="53"/>
        <v>0</v>
      </c>
      <c r="AW43" s="56">
        <f>SUM(AW45,AW46)</f>
        <v>0</v>
      </c>
      <c r="AX43" s="57">
        <f>SUM(AX45,AX46)</f>
        <v>0</v>
      </c>
      <c r="AY43" s="57">
        <f>SUM(AY45,AY46)</f>
        <v>0</v>
      </c>
      <c r="AZ43" s="54">
        <f t="shared" si="53"/>
        <v>0</v>
      </c>
      <c r="BA43" s="57">
        <f t="shared" si="53"/>
        <v>0</v>
      </c>
      <c r="BB43" s="54">
        <f t="shared" si="53"/>
        <v>0</v>
      </c>
      <c r="BC43" s="57">
        <f t="shared" si="53"/>
        <v>0</v>
      </c>
      <c r="BD43" s="54">
        <f aca="true" t="shared" si="54" ref="BD43:BJ43">SUM(BD45,BD46)</f>
        <v>0</v>
      </c>
      <c r="BE43" s="54">
        <f t="shared" si="54"/>
        <v>0</v>
      </c>
      <c r="BF43" s="57">
        <f t="shared" si="54"/>
        <v>0</v>
      </c>
      <c r="BG43" s="54">
        <f t="shared" si="54"/>
        <v>0</v>
      </c>
      <c r="BH43" s="54">
        <f t="shared" si="54"/>
        <v>0</v>
      </c>
      <c r="BI43" s="57">
        <f t="shared" si="54"/>
        <v>0</v>
      </c>
      <c r="BJ43" s="33">
        <f t="shared" si="54"/>
        <v>0</v>
      </c>
      <c r="BK43" s="57">
        <f aca="true" t="shared" si="55" ref="BK43:BP43">SUM(BK45,BK46)</f>
        <v>0</v>
      </c>
      <c r="BL43" s="56">
        <f t="shared" si="55"/>
        <v>0</v>
      </c>
      <c r="BM43" s="57">
        <f t="shared" si="55"/>
        <v>0</v>
      </c>
      <c r="BN43" s="57">
        <f t="shared" si="55"/>
        <v>0</v>
      </c>
      <c r="BO43" s="57">
        <f t="shared" si="55"/>
        <v>0</v>
      </c>
      <c r="BP43" s="56">
        <f t="shared" si="55"/>
        <v>0</v>
      </c>
      <c r="BQ43" s="9">
        <v>0</v>
      </c>
      <c r="BR43" s="56">
        <f aca="true" t="shared" si="56" ref="BR43:BZ43">SUM(BR45,BR46)</f>
        <v>0</v>
      </c>
      <c r="BS43" s="57">
        <f>SUM(BS45,BS46)</f>
        <v>0</v>
      </c>
      <c r="BT43" s="56">
        <f>SUM(BT45,BT46)</f>
        <v>0</v>
      </c>
      <c r="BU43" s="57">
        <f t="shared" si="56"/>
        <v>0</v>
      </c>
      <c r="BV43" s="66">
        <f t="shared" si="56"/>
        <v>0</v>
      </c>
      <c r="BW43" s="57">
        <f t="shared" si="56"/>
        <v>0</v>
      </c>
      <c r="BX43" s="57">
        <f t="shared" si="56"/>
        <v>0</v>
      </c>
      <c r="BY43" s="57">
        <f t="shared" si="56"/>
        <v>0</v>
      </c>
      <c r="BZ43" s="55">
        <f t="shared" si="56"/>
        <v>0</v>
      </c>
      <c r="CA43" s="56">
        <v>0</v>
      </c>
      <c r="CB43" s="56">
        <f>SUM(CB45,CB46)</f>
        <v>0</v>
      </c>
      <c r="CC43" s="56">
        <f>SUM(CC45,CC46)</f>
        <v>0</v>
      </c>
      <c r="CD43" s="56">
        <f>SUM(CD45,CD46)</f>
        <v>0</v>
      </c>
      <c r="CE43" s="57">
        <v>0</v>
      </c>
      <c r="CF43" s="67">
        <f aca="true" t="shared" si="57" ref="CF43:CL43">SUM(CF45,CF46)</f>
        <v>0</v>
      </c>
      <c r="CG43" s="56">
        <f t="shared" si="57"/>
        <v>0</v>
      </c>
      <c r="CH43" s="67">
        <f t="shared" si="57"/>
        <v>0</v>
      </c>
      <c r="CI43" s="67">
        <f t="shared" si="57"/>
        <v>0</v>
      </c>
      <c r="CJ43" s="67">
        <f t="shared" si="57"/>
        <v>0</v>
      </c>
      <c r="CK43" s="67">
        <f t="shared" si="57"/>
        <v>0</v>
      </c>
      <c r="CL43" s="67">
        <f t="shared" si="57"/>
        <v>0</v>
      </c>
      <c r="CM43" s="56">
        <v>0</v>
      </c>
      <c r="CN43" s="67">
        <f aca="true" t="shared" si="58" ref="CN43:CY43">SUM(CN45,CN46)</f>
        <v>0</v>
      </c>
      <c r="CO43" s="67">
        <f t="shared" si="58"/>
        <v>0</v>
      </c>
      <c r="CP43" s="67">
        <f t="shared" si="58"/>
        <v>0</v>
      </c>
      <c r="CQ43" s="67">
        <f t="shared" si="58"/>
        <v>0</v>
      </c>
      <c r="CR43" s="56">
        <f t="shared" si="58"/>
        <v>0</v>
      </c>
      <c r="CS43" s="67">
        <f t="shared" si="58"/>
        <v>0</v>
      </c>
      <c r="CT43" s="56">
        <f t="shared" si="58"/>
        <v>0</v>
      </c>
      <c r="CU43" s="56">
        <f t="shared" si="58"/>
        <v>0</v>
      </c>
      <c r="CV43" s="56">
        <f t="shared" si="58"/>
        <v>0</v>
      </c>
      <c r="CW43" s="56">
        <f t="shared" si="58"/>
        <v>0</v>
      </c>
      <c r="CX43" s="56">
        <f t="shared" si="58"/>
        <v>0</v>
      </c>
      <c r="CY43" s="56">
        <f t="shared" si="58"/>
        <v>0</v>
      </c>
      <c r="CZ43" s="56">
        <v>0</v>
      </c>
      <c r="DA43" s="56">
        <v>0</v>
      </c>
      <c r="DB43" s="56">
        <f aca="true" t="shared" si="59" ref="DB43:DI43">SUM(DB45,DB46)</f>
        <v>0</v>
      </c>
      <c r="DC43" s="56">
        <f t="shared" si="59"/>
        <v>0</v>
      </c>
      <c r="DD43" s="56">
        <f t="shared" si="59"/>
        <v>0</v>
      </c>
      <c r="DE43" s="56">
        <f t="shared" si="59"/>
        <v>0</v>
      </c>
      <c r="DF43" s="56">
        <f t="shared" si="59"/>
        <v>0</v>
      </c>
      <c r="DG43" s="56">
        <f t="shared" si="59"/>
        <v>0</v>
      </c>
      <c r="DH43" s="56">
        <f t="shared" si="59"/>
        <v>0</v>
      </c>
      <c r="DI43" s="56">
        <f t="shared" si="59"/>
        <v>0</v>
      </c>
      <c r="DJ43" s="2"/>
      <c r="DK43" s="10">
        <v>0</v>
      </c>
      <c r="DL43" s="54">
        <v>0</v>
      </c>
      <c r="DM43" s="65"/>
      <c r="DN43" s="66">
        <f>SUM(DN45,DN46)</f>
        <v>0</v>
      </c>
      <c r="DO43" s="66">
        <f>SUM(DO45,DO46)</f>
        <v>0</v>
      </c>
      <c r="DP43" s="66">
        <f>SUM(DP45,DP46)</f>
        <v>0</v>
      </c>
    </row>
    <row r="44" spans="1:120" ht="18">
      <c r="A44" s="100"/>
      <c r="B44" s="9"/>
      <c r="C44" s="9"/>
      <c r="D44" s="9"/>
      <c r="E44" s="9"/>
      <c r="F44" s="9"/>
      <c r="G44" s="10"/>
      <c r="H44" s="10"/>
      <c r="I44" s="10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0"/>
      <c r="AA44" s="2"/>
      <c r="AB44" s="8"/>
      <c r="AC44" s="8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10"/>
      <c r="AQ44" s="29"/>
      <c r="AR44" s="9"/>
      <c r="AS44" s="9"/>
      <c r="AT44" s="10"/>
      <c r="AU44" s="9"/>
      <c r="AV44" s="2"/>
      <c r="AW44" s="9"/>
      <c r="AX44" s="9"/>
      <c r="AY44" s="8"/>
      <c r="AZ44" s="8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8"/>
      <c r="BR44" s="9"/>
      <c r="BS44" s="9"/>
      <c r="BT44" s="9"/>
      <c r="BU44" s="9"/>
      <c r="BV44" s="65"/>
      <c r="BW44" s="9"/>
      <c r="BX44" s="9"/>
      <c r="BY44" s="9"/>
      <c r="BZ44" s="10"/>
      <c r="CA44" s="56"/>
      <c r="CB44" s="9"/>
      <c r="CC44" s="9"/>
      <c r="CD44" s="9"/>
      <c r="CE44" s="9"/>
      <c r="CF44" s="65"/>
      <c r="CG44" s="9"/>
      <c r="CH44" s="65"/>
      <c r="CI44" s="65"/>
      <c r="CJ44" s="65"/>
      <c r="CK44" s="65"/>
      <c r="CL44" s="65"/>
      <c r="CM44" s="56"/>
      <c r="CN44" s="65"/>
      <c r="CO44" s="65"/>
      <c r="CP44" s="65"/>
      <c r="CQ44" s="65"/>
      <c r="CR44" s="9"/>
      <c r="CS44" s="65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2"/>
      <c r="DK44" s="10"/>
      <c r="DL44" s="54"/>
      <c r="DM44" s="65"/>
      <c r="DN44" s="63"/>
      <c r="DO44" s="63"/>
      <c r="DP44" s="63"/>
    </row>
    <row r="45" spans="1:120" ht="18">
      <c r="A45" s="101" t="s">
        <v>74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10">
        <v>22626.93</v>
      </c>
      <c r="I45" s="10">
        <v>22959.51</v>
      </c>
      <c r="J45" s="9">
        <v>25640.7</v>
      </c>
      <c r="K45" s="9">
        <v>26603.6</v>
      </c>
      <c r="L45" s="9">
        <v>26093.1</v>
      </c>
      <c r="M45" s="9">
        <v>26824.3</v>
      </c>
      <c r="N45" s="9">
        <v>28152.4</v>
      </c>
      <c r="O45" s="9">
        <v>27507.6</v>
      </c>
      <c r="P45" s="9">
        <v>26697.3</v>
      </c>
      <c r="Q45" s="9">
        <v>25802.3</v>
      </c>
      <c r="R45" s="9">
        <v>25239.4</v>
      </c>
      <c r="S45" s="9">
        <v>26574.7</v>
      </c>
      <c r="T45" s="9">
        <v>25487.5</v>
      </c>
      <c r="U45" s="9">
        <v>26548</v>
      </c>
      <c r="V45" s="9">
        <f>'[1]Feuil1'!$U$239</f>
        <v>27213.815782411744</v>
      </c>
      <c r="W45" s="9">
        <v>27440.1</v>
      </c>
      <c r="X45" s="9">
        <f>'[2]Feuil1'!$U$240</f>
        <v>28163.59201828361</v>
      </c>
      <c r="Y45" s="9">
        <v>15986</v>
      </c>
      <c r="Z45" s="10">
        <v>15623.2</v>
      </c>
      <c r="AA45" s="37">
        <v>15986</v>
      </c>
      <c r="AB45" s="38">
        <v>14848</v>
      </c>
      <c r="AC45" s="38">
        <v>14691.8</v>
      </c>
      <c r="AD45" s="9">
        <v>0</v>
      </c>
      <c r="AE45" s="9">
        <v>0</v>
      </c>
      <c r="AF45" s="9">
        <v>0</v>
      </c>
      <c r="AG45" s="9">
        <v>0</v>
      </c>
      <c r="AH45" s="54">
        <v>0</v>
      </c>
      <c r="AI45" s="54">
        <v>0</v>
      </c>
      <c r="AJ45" s="54">
        <v>0</v>
      </c>
      <c r="AK45" s="54">
        <v>0</v>
      </c>
      <c r="AL45" s="54">
        <v>0</v>
      </c>
      <c r="AM45" s="54">
        <v>0</v>
      </c>
      <c r="AN45" s="54">
        <v>0</v>
      </c>
      <c r="AO45" s="54">
        <v>0</v>
      </c>
      <c r="AP45" s="54">
        <v>0</v>
      </c>
      <c r="AQ45" s="54">
        <v>0</v>
      </c>
      <c r="AR45" s="54">
        <v>0</v>
      </c>
      <c r="AS45" s="54">
        <v>0</v>
      </c>
      <c r="AT45" s="54">
        <v>0</v>
      </c>
      <c r="AU45" s="56">
        <v>0</v>
      </c>
      <c r="AV45" s="54">
        <v>0</v>
      </c>
      <c r="AW45" s="56">
        <v>0</v>
      </c>
      <c r="AX45" s="57">
        <v>0</v>
      </c>
      <c r="AY45" s="57">
        <v>0</v>
      </c>
      <c r="AZ45" s="54">
        <v>0</v>
      </c>
      <c r="BA45" s="57">
        <v>0</v>
      </c>
      <c r="BB45" s="54">
        <v>0</v>
      </c>
      <c r="BC45" s="57">
        <v>0</v>
      </c>
      <c r="BD45" s="57">
        <v>0</v>
      </c>
      <c r="BE45" s="57">
        <v>0</v>
      </c>
      <c r="BF45" s="57">
        <v>0</v>
      </c>
      <c r="BG45" s="57">
        <v>0</v>
      </c>
      <c r="BH45" s="57">
        <v>0</v>
      </c>
      <c r="BI45" s="57">
        <v>0</v>
      </c>
      <c r="BJ45" s="56">
        <v>0</v>
      </c>
      <c r="BK45" s="57">
        <v>0</v>
      </c>
      <c r="BL45" s="56">
        <v>0</v>
      </c>
      <c r="BM45" s="57">
        <v>0</v>
      </c>
      <c r="BN45" s="57">
        <v>0</v>
      </c>
      <c r="BO45" s="57">
        <v>0</v>
      </c>
      <c r="BP45" s="57">
        <v>0</v>
      </c>
      <c r="BQ45" s="8">
        <v>0</v>
      </c>
      <c r="BR45" s="57">
        <v>0</v>
      </c>
      <c r="BS45" s="57">
        <v>0</v>
      </c>
      <c r="BT45" s="56">
        <v>0</v>
      </c>
      <c r="BU45" s="57">
        <v>0</v>
      </c>
      <c r="BV45" s="66">
        <v>0</v>
      </c>
      <c r="BW45" s="57">
        <v>0</v>
      </c>
      <c r="BX45" s="57">
        <v>0</v>
      </c>
      <c r="BY45" s="57">
        <v>0</v>
      </c>
      <c r="BZ45" s="54">
        <v>0</v>
      </c>
      <c r="CA45" s="56">
        <v>0</v>
      </c>
      <c r="CB45" s="57">
        <v>0</v>
      </c>
      <c r="CC45" s="57">
        <v>0</v>
      </c>
      <c r="CD45" s="57">
        <v>0</v>
      </c>
      <c r="CE45" s="57">
        <v>0</v>
      </c>
      <c r="CF45" s="66">
        <v>0</v>
      </c>
      <c r="CG45" s="56">
        <v>0</v>
      </c>
      <c r="CH45" s="66">
        <v>0</v>
      </c>
      <c r="CI45" s="66">
        <v>0</v>
      </c>
      <c r="CJ45" s="66">
        <v>0</v>
      </c>
      <c r="CK45" s="66">
        <v>0</v>
      </c>
      <c r="CL45" s="66">
        <v>0</v>
      </c>
      <c r="CM45" s="56">
        <v>0</v>
      </c>
      <c r="CN45" s="66">
        <v>0</v>
      </c>
      <c r="CO45" s="66">
        <v>0</v>
      </c>
      <c r="CP45" s="66">
        <v>0</v>
      </c>
      <c r="CQ45" s="66">
        <v>0</v>
      </c>
      <c r="CR45" s="56">
        <v>0</v>
      </c>
      <c r="CS45" s="66">
        <v>0</v>
      </c>
      <c r="CT45" s="57">
        <v>0</v>
      </c>
      <c r="CU45" s="57">
        <v>0</v>
      </c>
      <c r="CV45" s="57">
        <v>0</v>
      </c>
      <c r="CW45" s="57">
        <v>0</v>
      </c>
      <c r="CX45" s="57">
        <v>0</v>
      </c>
      <c r="CY45" s="57">
        <v>0</v>
      </c>
      <c r="CZ45" s="57">
        <v>0</v>
      </c>
      <c r="DA45" s="57">
        <v>0</v>
      </c>
      <c r="DB45" s="56">
        <v>0</v>
      </c>
      <c r="DC45" s="56">
        <v>0</v>
      </c>
      <c r="DD45" s="56">
        <v>0</v>
      </c>
      <c r="DE45" s="57">
        <v>0</v>
      </c>
      <c r="DF45" s="57">
        <v>0</v>
      </c>
      <c r="DG45" s="57">
        <v>0</v>
      </c>
      <c r="DH45" s="57">
        <v>0</v>
      </c>
      <c r="DI45" s="57">
        <v>0</v>
      </c>
      <c r="DJ45" s="2"/>
      <c r="DK45" s="10">
        <v>0</v>
      </c>
      <c r="DL45" s="54">
        <v>0</v>
      </c>
      <c r="DM45" s="65"/>
      <c r="DN45" s="66">
        <v>0</v>
      </c>
      <c r="DO45" s="66">
        <v>0</v>
      </c>
      <c r="DP45" s="66">
        <v>0</v>
      </c>
    </row>
    <row r="46" spans="1:120" ht="18">
      <c r="A46" s="101" t="s">
        <v>7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</v>
      </c>
      <c r="G46" s="10">
        <v>183.3</v>
      </c>
      <c r="H46" s="10">
        <v>186.23</v>
      </c>
      <c r="I46" s="10">
        <v>190.36</v>
      </c>
      <c r="J46" s="9">
        <v>216.7</v>
      </c>
      <c r="K46" s="9">
        <v>227.3</v>
      </c>
      <c r="L46" s="9">
        <v>224.1</v>
      </c>
      <c r="M46" s="9">
        <v>231.4</v>
      </c>
      <c r="N46" s="9">
        <v>246.7</v>
      </c>
      <c r="O46" s="9">
        <v>240.2</v>
      </c>
      <c r="P46" s="9">
        <v>230</v>
      </c>
      <c r="Q46" s="9">
        <v>216</v>
      </c>
      <c r="R46" s="9">
        <v>209.6</v>
      </c>
      <c r="S46" s="9">
        <v>225.7</v>
      </c>
      <c r="T46" s="9">
        <v>212</v>
      </c>
      <c r="U46" s="9">
        <v>226.4</v>
      </c>
      <c r="V46" s="9">
        <f>'[1]Feuil1'!$U$249</f>
        <v>234.26997722953496</v>
      </c>
      <c r="W46" s="9">
        <v>237.3</v>
      </c>
      <c r="X46" s="9">
        <f>'[2]Feuil1'!$U$249</f>
        <v>246.57959462681998</v>
      </c>
      <c r="Y46" s="9">
        <v>243.1</v>
      </c>
      <c r="Z46" s="10">
        <v>237.6</v>
      </c>
      <c r="AA46" s="37">
        <v>243.1</v>
      </c>
      <c r="AB46" s="38">
        <v>225.8</v>
      </c>
      <c r="AC46" s="38">
        <v>223.4</v>
      </c>
      <c r="AD46" s="9">
        <v>0</v>
      </c>
      <c r="AE46" s="9">
        <v>0</v>
      </c>
      <c r="AF46" s="9">
        <v>0</v>
      </c>
      <c r="AG46" s="9">
        <v>0</v>
      </c>
      <c r="AH46" s="54">
        <v>0</v>
      </c>
      <c r="AI46" s="54">
        <v>0</v>
      </c>
      <c r="AJ46" s="54">
        <v>0</v>
      </c>
      <c r="AK46" s="54">
        <v>0</v>
      </c>
      <c r="AL46" s="54">
        <v>0</v>
      </c>
      <c r="AM46" s="54">
        <v>0</v>
      </c>
      <c r="AN46" s="54">
        <v>0</v>
      </c>
      <c r="AO46" s="54">
        <v>0</v>
      </c>
      <c r="AP46" s="54">
        <v>0</v>
      </c>
      <c r="AQ46" s="54">
        <v>0</v>
      </c>
      <c r="AR46" s="54">
        <v>0</v>
      </c>
      <c r="AS46" s="54">
        <v>0</v>
      </c>
      <c r="AT46" s="54">
        <v>0</v>
      </c>
      <c r="AU46" s="56">
        <v>0</v>
      </c>
      <c r="AV46" s="54">
        <v>0</v>
      </c>
      <c r="AW46" s="56">
        <v>0</v>
      </c>
      <c r="AX46" s="57">
        <v>0</v>
      </c>
      <c r="AY46" s="57">
        <v>0</v>
      </c>
      <c r="AZ46" s="54">
        <v>0</v>
      </c>
      <c r="BA46" s="57">
        <v>0</v>
      </c>
      <c r="BB46" s="54">
        <v>0</v>
      </c>
      <c r="BC46" s="57">
        <v>0</v>
      </c>
      <c r="BD46" s="57">
        <v>0</v>
      </c>
      <c r="BE46" s="57">
        <v>0</v>
      </c>
      <c r="BF46" s="57">
        <v>0</v>
      </c>
      <c r="BG46" s="57">
        <v>0</v>
      </c>
      <c r="BH46" s="57">
        <v>0</v>
      </c>
      <c r="BI46" s="57">
        <v>0</v>
      </c>
      <c r="BJ46" s="56">
        <v>0</v>
      </c>
      <c r="BK46" s="57">
        <v>0</v>
      </c>
      <c r="BL46" s="56">
        <v>0</v>
      </c>
      <c r="BM46" s="57">
        <v>0</v>
      </c>
      <c r="BN46" s="57">
        <v>0</v>
      </c>
      <c r="BO46" s="57">
        <v>0</v>
      </c>
      <c r="BP46" s="57">
        <v>0</v>
      </c>
      <c r="BQ46" s="8">
        <v>0</v>
      </c>
      <c r="BR46" s="57">
        <v>0</v>
      </c>
      <c r="BS46" s="57">
        <v>0</v>
      </c>
      <c r="BT46" s="56">
        <v>0</v>
      </c>
      <c r="BU46" s="57">
        <v>0</v>
      </c>
      <c r="BV46" s="66">
        <v>0</v>
      </c>
      <c r="BW46" s="57">
        <v>0</v>
      </c>
      <c r="BX46" s="57">
        <v>0</v>
      </c>
      <c r="BY46" s="57">
        <v>0</v>
      </c>
      <c r="BZ46" s="54">
        <v>0</v>
      </c>
      <c r="CA46" s="56">
        <v>0</v>
      </c>
      <c r="CB46" s="57">
        <v>0</v>
      </c>
      <c r="CC46" s="57">
        <v>0</v>
      </c>
      <c r="CD46" s="57">
        <v>0</v>
      </c>
      <c r="CE46" s="57">
        <v>0</v>
      </c>
      <c r="CF46" s="66">
        <v>0</v>
      </c>
      <c r="CG46" s="56">
        <v>0</v>
      </c>
      <c r="CH46" s="66">
        <v>0</v>
      </c>
      <c r="CI46" s="66">
        <v>0</v>
      </c>
      <c r="CJ46" s="66">
        <v>0</v>
      </c>
      <c r="CK46" s="66">
        <v>0</v>
      </c>
      <c r="CL46" s="66">
        <v>0</v>
      </c>
      <c r="CM46" s="56">
        <v>0</v>
      </c>
      <c r="CN46" s="66">
        <v>0</v>
      </c>
      <c r="CO46" s="66">
        <v>0</v>
      </c>
      <c r="CP46" s="66">
        <v>0</v>
      </c>
      <c r="CQ46" s="66">
        <v>0</v>
      </c>
      <c r="CR46" s="56">
        <v>0</v>
      </c>
      <c r="CS46" s="66">
        <v>0</v>
      </c>
      <c r="CT46" s="57">
        <v>0</v>
      </c>
      <c r="CU46" s="57">
        <v>0</v>
      </c>
      <c r="CV46" s="57">
        <v>0</v>
      </c>
      <c r="CW46" s="57">
        <v>0</v>
      </c>
      <c r="CX46" s="57">
        <v>0</v>
      </c>
      <c r="CY46" s="57">
        <v>0</v>
      </c>
      <c r="CZ46" s="57">
        <v>0</v>
      </c>
      <c r="DA46" s="57">
        <v>0</v>
      </c>
      <c r="DB46" s="56">
        <v>0</v>
      </c>
      <c r="DC46" s="56">
        <v>0</v>
      </c>
      <c r="DD46" s="56">
        <v>0</v>
      </c>
      <c r="DE46" s="57">
        <v>0</v>
      </c>
      <c r="DF46" s="57">
        <v>0</v>
      </c>
      <c r="DG46" s="57">
        <v>0</v>
      </c>
      <c r="DH46" s="57">
        <v>0</v>
      </c>
      <c r="DI46" s="57">
        <v>0</v>
      </c>
      <c r="DJ46" s="2"/>
      <c r="DK46" s="10">
        <v>0</v>
      </c>
      <c r="DL46" s="54">
        <v>0</v>
      </c>
      <c r="DM46" s="65"/>
      <c r="DN46" s="66">
        <v>0</v>
      </c>
      <c r="DO46" s="66">
        <v>0</v>
      </c>
      <c r="DP46" s="66">
        <v>0</v>
      </c>
    </row>
    <row r="47" spans="1:120" ht="15.75">
      <c r="A47" s="101"/>
      <c r="B47" s="9"/>
      <c r="C47" s="9"/>
      <c r="D47" s="9"/>
      <c r="E47" s="9"/>
      <c r="F47" s="10"/>
      <c r="G47" s="10"/>
      <c r="H47" s="10"/>
      <c r="I47" s="10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0"/>
      <c r="AA47" s="2"/>
      <c r="AB47" s="8"/>
      <c r="AC47" s="8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10"/>
      <c r="AQ47" s="29"/>
      <c r="AR47" s="9"/>
      <c r="AS47" s="9"/>
      <c r="AT47" s="10"/>
      <c r="AU47" s="9"/>
      <c r="AV47" s="2"/>
      <c r="AW47" s="9"/>
      <c r="AX47" s="9"/>
      <c r="AY47" s="8"/>
      <c r="AZ47" s="8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8"/>
      <c r="BR47" s="9"/>
      <c r="BS47" s="9"/>
      <c r="BT47" s="9"/>
      <c r="BU47" s="9"/>
      <c r="BV47" s="65"/>
      <c r="BW47" s="9"/>
      <c r="BX47" s="9"/>
      <c r="BY47" s="9"/>
      <c r="BZ47" s="10"/>
      <c r="CA47" s="9"/>
      <c r="CB47" s="9"/>
      <c r="CC47" s="9"/>
      <c r="CD47" s="9"/>
      <c r="CE47" s="9"/>
      <c r="CF47" s="65"/>
      <c r="CG47" s="9"/>
      <c r="CH47" s="65"/>
      <c r="CI47" s="65"/>
      <c r="CJ47" s="65"/>
      <c r="CK47" s="65"/>
      <c r="CL47" s="65"/>
      <c r="CM47" s="2"/>
      <c r="CN47" s="65"/>
      <c r="CO47" s="65"/>
      <c r="CP47" s="65"/>
      <c r="CQ47" s="65"/>
      <c r="CR47" s="9"/>
      <c r="CS47" s="65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2"/>
      <c r="DK47" s="10"/>
      <c r="DL47" s="10"/>
      <c r="DM47" s="65"/>
      <c r="DN47" s="63"/>
      <c r="DO47" s="63"/>
      <c r="DP47" s="63"/>
    </row>
    <row r="48" spans="1:120" ht="15.75">
      <c r="A48" s="101" t="s">
        <v>158</v>
      </c>
      <c r="B48" s="9">
        <f aca="true" t="shared" si="60" ref="B48:G48">SUM(B50:B53)</f>
        <v>114200.7</v>
      </c>
      <c r="C48" s="9">
        <f t="shared" si="60"/>
        <v>161910.3</v>
      </c>
      <c r="D48" s="9">
        <f t="shared" si="60"/>
        <v>186493.09999999998</v>
      </c>
      <c r="E48" s="9">
        <f t="shared" si="60"/>
        <v>184356.59999999998</v>
      </c>
      <c r="F48" s="10">
        <f t="shared" si="60"/>
        <v>141824.3</v>
      </c>
      <c r="G48" s="10">
        <f t="shared" si="60"/>
        <v>152766.51</v>
      </c>
      <c r="H48" s="10">
        <f aca="true" t="shared" si="61" ref="H48:BH48">SUM(H50:H53)</f>
        <v>153519.28</v>
      </c>
      <c r="I48" s="10">
        <f t="shared" si="61"/>
        <v>155622.86</v>
      </c>
      <c r="J48" s="9">
        <f t="shared" si="61"/>
        <v>173905.7</v>
      </c>
      <c r="K48" s="9">
        <f t="shared" si="61"/>
        <v>180789.7</v>
      </c>
      <c r="L48" s="9">
        <f t="shared" si="61"/>
        <v>177248.9</v>
      </c>
      <c r="M48" s="9">
        <f t="shared" si="61"/>
        <v>180750.09999999998</v>
      </c>
      <c r="N48" s="9">
        <f t="shared" si="61"/>
        <v>180335.1</v>
      </c>
      <c r="O48" s="9">
        <f t="shared" si="61"/>
        <v>177301.7</v>
      </c>
      <c r="P48" s="9">
        <f t="shared" si="61"/>
        <v>172177.2</v>
      </c>
      <c r="Q48" s="9">
        <f t="shared" si="61"/>
        <v>176937.6</v>
      </c>
      <c r="R48" s="9">
        <f t="shared" si="61"/>
        <v>163789.8</v>
      </c>
      <c r="S48" s="9">
        <f t="shared" si="61"/>
        <v>170803.5</v>
      </c>
      <c r="T48" s="9">
        <f t="shared" si="61"/>
        <v>163072.3</v>
      </c>
      <c r="U48" s="9">
        <f t="shared" si="61"/>
        <v>169356</v>
      </c>
      <c r="V48" s="9">
        <f t="shared" si="61"/>
        <v>174020.76817935973</v>
      </c>
      <c r="W48" s="9">
        <f t="shared" si="61"/>
        <v>174652</v>
      </c>
      <c r="X48" s="9">
        <f t="shared" si="61"/>
        <v>178201.78071855035</v>
      </c>
      <c r="Y48" s="9">
        <f t="shared" si="61"/>
        <v>95587.7</v>
      </c>
      <c r="Z48" s="9">
        <f t="shared" si="61"/>
        <v>93919.9</v>
      </c>
      <c r="AA48" s="9">
        <f t="shared" si="61"/>
        <v>95587.6</v>
      </c>
      <c r="AB48" s="9">
        <f t="shared" si="61"/>
        <v>84026.2</v>
      </c>
      <c r="AC48" s="9">
        <f t="shared" si="61"/>
        <v>83208.5</v>
      </c>
      <c r="AD48" s="9">
        <f t="shared" si="61"/>
        <v>31427.699999999997</v>
      </c>
      <c r="AE48" s="9">
        <f t="shared" si="61"/>
        <v>30722.9</v>
      </c>
      <c r="AF48" s="9">
        <f t="shared" si="61"/>
        <v>33176.4</v>
      </c>
      <c r="AG48" s="9">
        <f t="shared" si="61"/>
        <v>32862.6</v>
      </c>
      <c r="AH48" s="9">
        <v>31415.2</v>
      </c>
      <c r="AI48" s="9">
        <f t="shared" si="61"/>
        <v>7530.989079337903</v>
      </c>
      <c r="AJ48" s="9">
        <f t="shared" si="61"/>
        <v>7558.051805932397</v>
      </c>
      <c r="AK48" s="9">
        <f t="shared" si="61"/>
        <v>7647.456335715695</v>
      </c>
      <c r="AL48" s="9">
        <f t="shared" si="61"/>
        <v>7789.651125032984</v>
      </c>
      <c r="AM48" s="9">
        <f t="shared" si="61"/>
        <v>7754.135584242584</v>
      </c>
      <c r="AN48" s="9">
        <f t="shared" si="61"/>
        <v>7284.099341375428</v>
      </c>
      <c r="AO48" s="9">
        <f t="shared" si="61"/>
        <v>7291.106356574151</v>
      </c>
      <c r="AP48" s="9">
        <f t="shared" si="61"/>
        <v>7373.34807026652</v>
      </c>
      <c r="AQ48" s="9">
        <f t="shared" si="61"/>
        <v>7036.516345463862</v>
      </c>
      <c r="AR48" s="9">
        <f t="shared" si="61"/>
        <v>7077.41919548715</v>
      </c>
      <c r="AS48" s="9">
        <f t="shared" si="61"/>
        <v>7199.8188273335</v>
      </c>
      <c r="AT48" s="10">
        <f t="shared" si="61"/>
        <v>6625.92881565549</v>
      </c>
      <c r="AU48" s="9">
        <f t="shared" si="61"/>
        <v>4030.56456102549</v>
      </c>
      <c r="AV48" s="2">
        <f t="shared" si="61"/>
        <v>4107.16356887662</v>
      </c>
      <c r="AW48" s="9">
        <f aca="true" t="shared" si="62" ref="AW48:BB48">SUM(AW50:AW53)</f>
        <v>4242.01482142408</v>
      </c>
      <c r="AX48" s="9">
        <f t="shared" si="62"/>
        <v>2683.900351785763</v>
      </c>
      <c r="AY48" s="8">
        <f t="shared" si="62"/>
        <v>4207.50204301687</v>
      </c>
      <c r="AZ48" s="8">
        <f t="shared" si="62"/>
        <v>4207.50204301687</v>
      </c>
      <c r="BA48" s="9">
        <f>SUM(BA50:BA53)</f>
        <v>4178.971461509355</v>
      </c>
      <c r="BB48" s="9">
        <f t="shared" si="62"/>
        <v>4098.332779282743</v>
      </c>
      <c r="BC48" s="9">
        <f t="shared" si="61"/>
        <v>4085.63913384251</v>
      </c>
      <c r="BD48" s="9">
        <f t="shared" si="61"/>
        <v>4242.91998139104</v>
      </c>
      <c r="BE48" s="9">
        <f t="shared" si="61"/>
        <v>3509.5497460269303</v>
      </c>
      <c r="BF48" s="9">
        <f t="shared" si="61"/>
        <v>3580.0273860649204</v>
      </c>
      <c r="BG48" s="9">
        <f t="shared" si="61"/>
        <v>3642.9937038212806</v>
      </c>
      <c r="BH48" s="9">
        <f t="shared" si="61"/>
        <v>3637.3028519339705</v>
      </c>
      <c r="BI48" s="9">
        <f aca="true" t="shared" si="63" ref="BI48:BP48">SUM(BI50:BI53)</f>
        <v>2683.44976</v>
      </c>
      <c r="BJ48" s="9">
        <f t="shared" si="63"/>
        <v>7530.989079337903</v>
      </c>
      <c r="BK48" s="9">
        <f t="shared" si="63"/>
        <v>2683.64976</v>
      </c>
      <c r="BL48" s="9">
        <f t="shared" si="63"/>
        <v>2767.413</v>
      </c>
      <c r="BM48" s="9">
        <f t="shared" si="63"/>
        <v>2767.413</v>
      </c>
      <c r="BN48" s="9">
        <f>SUM(BN50:BN53)</f>
        <v>2804.5218309811967</v>
      </c>
      <c r="BO48" s="9">
        <f>SUM(BO50:BO53)</f>
        <v>2765.06274</v>
      </c>
      <c r="BP48" s="9">
        <f t="shared" si="63"/>
        <v>2798.74188</v>
      </c>
      <c r="BQ48" s="8">
        <v>2547.10942</v>
      </c>
      <c r="BR48" s="9">
        <f>SUM(BR50:BR53)</f>
        <v>2591.3391226</v>
      </c>
      <c r="BS48" s="9">
        <f>SUM(BS50:BS53)</f>
        <v>2410.068722</v>
      </c>
      <c r="BT48" s="9">
        <f>SUM(BT50:BT53)</f>
        <v>2249.396514027892</v>
      </c>
      <c r="BU48" s="9">
        <f aca="true" t="shared" si="64" ref="BU48:CF48">SUM(BU50:BU53)</f>
        <v>2683.64976</v>
      </c>
      <c r="BV48" s="9">
        <f t="shared" si="64"/>
        <v>2582.6</v>
      </c>
      <c r="BW48" s="9">
        <f t="shared" si="64"/>
        <v>2908.8</v>
      </c>
      <c r="BX48" s="9">
        <f t="shared" si="64"/>
        <v>2610.945</v>
      </c>
      <c r="BY48" s="9">
        <f t="shared" si="64"/>
        <v>2804.5218309811967</v>
      </c>
      <c r="BZ48" s="9">
        <f t="shared" si="64"/>
        <v>2435.548992</v>
      </c>
      <c r="CA48" s="9">
        <f t="shared" si="64"/>
        <v>2778.22908</v>
      </c>
      <c r="CB48" s="9">
        <f t="shared" si="64"/>
        <v>2765.06274</v>
      </c>
      <c r="CC48" s="9">
        <f t="shared" si="64"/>
        <v>2798.74188</v>
      </c>
      <c r="CD48" s="9">
        <f t="shared" si="64"/>
        <v>2547.10942</v>
      </c>
      <c r="CE48" s="9">
        <f t="shared" si="64"/>
        <v>2591.3391226</v>
      </c>
      <c r="CF48" s="65">
        <f t="shared" si="64"/>
        <v>2582.6</v>
      </c>
      <c r="CG48" s="9">
        <f aca="true" t="shared" si="65" ref="CG48:CL48">SUM(CG50:CG53)</f>
        <v>2610.9378</v>
      </c>
      <c r="CH48" s="65">
        <f t="shared" si="65"/>
        <v>2617.1378</v>
      </c>
      <c r="CI48" s="65">
        <f t="shared" si="65"/>
        <v>2617.1378</v>
      </c>
      <c r="CJ48" s="65">
        <f t="shared" si="65"/>
        <v>2422.72778402</v>
      </c>
      <c r="CK48" s="65">
        <f t="shared" si="65"/>
        <v>2434.39744028</v>
      </c>
      <c r="CL48" s="65">
        <f t="shared" si="65"/>
        <v>2435.548992</v>
      </c>
      <c r="CM48" s="2">
        <v>2435.548992</v>
      </c>
      <c r="CN48" s="65">
        <f aca="true" t="shared" si="66" ref="CN48:CY48">SUM(CN50:CN53)</f>
        <v>2427.1594109000002</v>
      </c>
      <c r="CO48" s="65">
        <f t="shared" si="66"/>
        <v>2395.3965954</v>
      </c>
      <c r="CP48" s="65">
        <f t="shared" si="66"/>
        <v>2444.6568654000002</v>
      </c>
      <c r="CQ48" s="65">
        <f t="shared" si="66"/>
        <v>2395.747072</v>
      </c>
      <c r="CR48" s="9">
        <f t="shared" si="66"/>
        <v>2410.068722</v>
      </c>
      <c r="CS48" s="65">
        <f t="shared" si="66"/>
        <v>2342.45238</v>
      </c>
      <c r="CT48" s="9">
        <f t="shared" si="66"/>
        <v>2468.86229482</v>
      </c>
      <c r="CU48" s="9">
        <f t="shared" si="66"/>
        <v>2345.3326542000004</v>
      </c>
      <c r="CV48" s="9">
        <f t="shared" si="66"/>
        <v>2265.548846668999</v>
      </c>
      <c r="CW48" s="9">
        <f t="shared" si="66"/>
        <v>2323.0824148870715</v>
      </c>
      <c r="CX48" s="9">
        <f t="shared" si="66"/>
        <v>2371.609815716331</v>
      </c>
      <c r="CY48" s="9">
        <f t="shared" si="66"/>
        <v>2281.5639114004757</v>
      </c>
      <c r="CZ48" s="9">
        <v>2332.9519266778157</v>
      </c>
      <c r="DA48" s="65">
        <f aca="true" t="shared" si="67" ref="DA48:DJ48">SUM(DA50:DA53)</f>
        <v>2328.0063868999964</v>
      </c>
      <c r="DB48" s="9">
        <f t="shared" si="67"/>
        <v>2215.9158048519575</v>
      </c>
      <c r="DC48" s="9">
        <f t="shared" si="67"/>
        <v>2110.9023478497425</v>
      </c>
      <c r="DD48" s="9">
        <f>SUM(DD50:DD53)</f>
        <v>2249.396514027892</v>
      </c>
      <c r="DE48" s="9">
        <f t="shared" si="67"/>
        <v>2198.7298614625593</v>
      </c>
      <c r="DF48" s="9">
        <f t="shared" si="67"/>
        <v>2261.793069491689</v>
      </c>
      <c r="DG48" s="9">
        <f t="shared" si="67"/>
        <v>2238.9706506480006</v>
      </c>
      <c r="DH48" s="9">
        <f t="shared" si="67"/>
        <v>2261.1427227291206</v>
      </c>
      <c r="DI48" s="9">
        <f t="shared" si="67"/>
        <v>2178.678356707233</v>
      </c>
      <c r="DJ48" s="10">
        <f t="shared" si="67"/>
        <v>2175.3172851725767</v>
      </c>
      <c r="DK48" s="10">
        <v>2181.0846818688756</v>
      </c>
      <c r="DL48" s="10">
        <v>2181.0846818688756</v>
      </c>
      <c r="DM48" s="65">
        <f>SUM(DM50:DM53)</f>
        <v>2229.2904508427027</v>
      </c>
      <c r="DN48" s="63">
        <f>SUM(DN50:DN53)</f>
        <v>2173.7218421160924</v>
      </c>
      <c r="DO48" s="63">
        <f>SUM(DO50:DO53)</f>
        <v>2142.7942502956985</v>
      </c>
      <c r="DP48" s="63">
        <f>SUM(DP50:DP53)</f>
        <v>2142.7942502956985</v>
      </c>
    </row>
    <row r="49" spans="1:120" ht="15.75">
      <c r="A49" s="100"/>
      <c r="B49" s="9"/>
      <c r="C49" s="9"/>
      <c r="D49" s="9"/>
      <c r="E49" s="9"/>
      <c r="F49" s="9"/>
      <c r="G49" s="10"/>
      <c r="H49" s="10"/>
      <c r="I49" s="10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0"/>
      <c r="AA49" s="2"/>
      <c r="AB49" s="8"/>
      <c r="AC49" s="8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10"/>
      <c r="AQ49" s="29"/>
      <c r="AR49" s="9"/>
      <c r="AS49" s="9"/>
      <c r="AT49" s="10"/>
      <c r="AU49" s="9"/>
      <c r="AV49" s="2"/>
      <c r="AW49" s="9"/>
      <c r="AX49" s="9"/>
      <c r="AY49" s="8"/>
      <c r="AZ49" s="8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8"/>
      <c r="BR49" s="9"/>
      <c r="BS49" s="9"/>
      <c r="BT49" s="9"/>
      <c r="BU49" s="9"/>
      <c r="BV49" s="65"/>
      <c r="BW49" s="9"/>
      <c r="BX49" s="9"/>
      <c r="BY49" s="9"/>
      <c r="BZ49" s="10"/>
      <c r="CA49" s="9"/>
      <c r="CB49" s="9"/>
      <c r="CC49" s="9"/>
      <c r="CD49" s="9"/>
      <c r="CE49" s="9"/>
      <c r="CF49" s="65"/>
      <c r="CG49" s="9"/>
      <c r="CH49" s="65"/>
      <c r="CI49" s="65"/>
      <c r="CJ49" s="65"/>
      <c r="CK49" s="65"/>
      <c r="CL49" s="65"/>
      <c r="CM49" s="2"/>
      <c r="CN49" s="65"/>
      <c r="CO49" s="65"/>
      <c r="CP49" s="65"/>
      <c r="CQ49" s="65"/>
      <c r="CR49" s="9"/>
      <c r="CS49" s="65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2"/>
      <c r="DK49" s="10"/>
      <c r="DL49" s="10"/>
      <c r="DM49" s="65"/>
      <c r="DN49" s="63"/>
      <c r="DO49" s="63"/>
      <c r="DP49" s="63"/>
    </row>
    <row r="50" spans="1:120" ht="18">
      <c r="A50" s="101" t="s">
        <v>172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10">
        <v>49264.9</v>
      </c>
      <c r="I50" s="10">
        <v>50165.89</v>
      </c>
      <c r="J50" s="9">
        <v>56546.8</v>
      </c>
      <c r="K50" s="9">
        <v>59023.3</v>
      </c>
      <c r="L50" s="9">
        <v>57593.4</v>
      </c>
      <c r="M50" s="9">
        <v>59351.5</v>
      </c>
      <c r="N50" s="9">
        <v>62837.6</v>
      </c>
      <c r="O50" s="9">
        <v>61277.4</v>
      </c>
      <c r="P50" s="9">
        <v>59085.4</v>
      </c>
      <c r="Q50" s="9">
        <v>56407.3</v>
      </c>
      <c r="R50" s="9">
        <v>54975.5</v>
      </c>
      <c r="S50" s="9">
        <v>58086</v>
      </c>
      <c r="T50" s="8">
        <v>55171.2</v>
      </c>
      <c r="U50" s="9">
        <v>58085.1</v>
      </c>
      <c r="V50" s="9">
        <f>'[1]Feuil1'!$U$256</f>
        <v>59909.96055132553</v>
      </c>
      <c r="W50" s="9">
        <v>60530.7</v>
      </c>
      <c r="X50" s="9">
        <f>'[2]Feuil1'!$U$256</f>
        <v>62533.50876931672</v>
      </c>
      <c r="Y50" s="9">
        <v>42323.6</v>
      </c>
      <c r="Z50" s="10">
        <v>41363</v>
      </c>
      <c r="AA50" s="37">
        <v>42323.5</v>
      </c>
      <c r="AB50" s="38">
        <v>39310.5</v>
      </c>
      <c r="AC50" s="38">
        <v>38862.8</v>
      </c>
      <c r="AD50" s="9">
        <v>7598.7</v>
      </c>
      <c r="AE50" s="9">
        <v>7376.3</v>
      </c>
      <c r="AF50" s="9">
        <v>7652.6</v>
      </c>
      <c r="AG50" s="10">
        <v>7538</v>
      </c>
      <c r="AH50" s="9">
        <v>6592.713159616608</v>
      </c>
      <c r="AI50" s="9">
        <v>2805.192196576514</v>
      </c>
      <c r="AJ50" s="9">
        <v>2873.831097223518</v>
      </c>
      <c r="AK50" s="9">
        <v>2949.283056227597</v>
      </c>
      <c r="AL50" s="9">
        <v>3048.8474265346745</v>
      </c>
      <c r="AM50" s="9">
        <v>3025.8694991232765</v>
      </c>
      <c r="AN50" s="9">
        <v>2546.208766380603</v>
      </c>
      <c r="AO50" s="9">
        <v>2537.6037412297173</v>
      </c>
      <c r="AP50" s="10">
        <v>2563.21832825652</v>
      </c>
      <c r="AQ50" s="29">
        <v>2217.610010392763</v>
      </c>
      <c r="AR50" s="9">
        <v>2230.67337077715</v>
      </c>
      <c r="AS50" s="9">
        <v>2267.2595602335</v>
      </c>
      <c r="AT50" s="10">
        <v>1494.7543610254902</v>
      </c>
      <c r="AU50" s="9">
        <v>1494.7543610254902</v>
      </c>
      <c r="AV50" s="2">
        <v>1493.8514688766204</v>
      </c>
      <c r="AW50" s="9">
        <v>1556.9058214240804</v>
      </c>
      <c r="AX50" s="57">
        <v>0</v>
      </c>
      <c r="AY50" s="8">
        <v>1563.6720430168702</v>
      </c>
      <c r="AZ50" s="8">
        <v>1563.6720430168702</v>
      </c>
      <c r="BA50" s="9">
        <v>1545.2704615093553</v>
      </c>
      <c r="BB50" s="9">
        <v>1511.1992582827427</v>
      </c>
      <c r="BC50" s="9">
        <v>1498.5056128425101</v>
      </c>
      <c r="BD50" s="9">
        <v>1505.5629813910402</v>
      </c>
      <c r="BE50" s="9">
        <v>746.2024460269304</v>
      </c>
      <c r="BF50" s="9">
        <v>778.1254860649203</v>
      </c>
      <c r="BG50" s="9">
        <v>790.6890038212804</v>
      </c>
      <c r="BH50" s="9">
        <v>791.0062519339704</v>
      </c>
      <c r="BI50" s="57">
        <v>0</v>
      </c>
      <c r="BJ50" s="9">
        <v>2805.192196576514</v>
      </c>
      <c r="BK50" s="57">
        <v>0</v>
      </c>
      <c r="BL50" s="57">
        <v>0</v>
      </c>
      <c r="BM50" s="57">
        <v>0</v>
      </c>
      <c r="BN50" s="57">
        <v>0</v>
      </c>
      <c r="BO50" s="57">
        <v>0</v>
      </c>
      <c r="BP50" s="57">
        <v>0</v>
      </c>
      <c r="BQ50" s="8">
        <v>0</v>
      </c>
      <c r="BR50" s="57">
        <v>0</v>
      </c>
      <c r="BS50" s="57">
        <v>0</v>
      </c>
      <c r="BT50" s="56">
        <v>0</v>
      </c>
      <c r="BU50" s="57">
        <v>0</v>
      </c>
      <c r="BV50" s="66">
        <v>0</v>
      </c>
      <c r="BW50" s="57">
        <v>0</v>
      </c>
      <c r="BX50" s="57">
        <v>0</v>
      </c>
      <c r="BY50" s="57">
        <v>0</v>
      </c>
      <c r="BZ50" s="54">
        <v>0</v>
      </c>
      <c r="CA50" s="56">
        <v>0</v>
      </c>
      <c r="CB50" s="57">
        <v>0</v>
      </c>
      <c r="CC50" s="57">
        <v>0</v>
      </c>
      <c r="CD50" s="57">
        <v>0</v>
      </c>
      <c r="CE50" s="57">
        <v>0</v>
      </c>
      <c r="CF50" s="66">
        <v>0</v>
      </c>
      <c r="CG50" s="56">
        <v>0</v>
      </c>
      <c r="CH50" s="66">
        <v>0</v>
      </c>
      <c r="CI50" s="66">
        <v>0</v>
      </c>
      <c r="CJ50" s="66">
        <v>0</v>
      </c>
      <c r="CK50" s="66">
        <v>0</v>
      </c>
      <c r="CL50" s="66">
        <v>0</v>
      </c>
      <c r="CM50" s="56">
        <v>0</v>
      </c>
      <c r="CN50" s="66">
        <v>0</v>
      </c>
      <c r="CO50" s="66">
        <v>0</v>
      </c>
      <c r="CP50" s="66">
        <v>0</v>
      </c>
      <c r="CQ50" s="66">
        <v>0</v>
      </c>
      <c r="CR50" s="56">
        <v>0</v>
      </c>
      <c r="CS50" s="66">
        <v>0</v>
      </c>
      <c r="CT50" s="57">
        <v>0</v>
      </c>
      <c r="CU50" s="57">
        <v>0</v>
      </c>
      <c r="CV50" s="57">
        <v>0</v>
      </c>
      <c r="CW50" s="57">
        <v>0</v>
      </c>
      <c r="CX50" s="57">
        <v>0</v>
      </c>
      <c r="CY50" s="57">
        <v>0</v>
      </c>
      <c r="CZ50" s="57">
        <v>0</v>
      </c>
      <c r="DA50" s="57">
        <v>0</v>
      </c>
      <c r="DB50" s="56">
        <v>0</v>
      </c>
      <c r="DC50" s="56">
        <v>0</v>
      </c>
      <c r="DD50" s="56">
        <v>0</v>
      </c>
      <c r="DE50" s="57">
        <v>0</v>
      </c>
      <c r="DF50" s="57">
        <v>0</v>
      </c>
      <c r="DG50" s="57">
        <v>0</v>
      </c>
      <c r="DH50" s="57">
        <v>0</v>
      </c>
      <c r="DI50" s="57">
        <v>0</v>
      </c>
      <c r="DJ50" s="2"/>
      <c r="DK50" s="10">
        <v>0</v>
      </c>
      <c r="DL50" s="54">
        <v>0</v>
      </c>
      <c r="DM50" s="65"/>
      <c r="DN50" s="66">
        <v>0</v>
      </c>
      <c r="DO50" s="66">
        <v>0</v>
      </c>
      <c r="DP50" s="66">
        <v>0</v>
      </c>
    </row>
    <row r="51" spans="1:120" ht="18" hidden="1">
      <c r="A51" s="101" t="s">
        <v>75</v>
      </c>
      <c r="B51" s="41" t="s">
        <v>4</v>
      </c>
      <c r="C51" s="41" t="s">
        <v>4</v>
      </c>
      <c r="D51" s="41" t="s">
        <v>4</v>
      </c>
      <c r="E51" s="26" t="s">
        <v>4</v>
      </c>
      <c r="F51" s="39" t="s">
        <v>4</v>
      </c>
      <c r="G51" s="39" t="s">
        <v>4</v>
      </c>
      <c r="H51" s="39" t="s">
        <v>4</v>
      </c>
      <c r="I51" s="39" t="s">
        <v>4</v>
      </c>
      <c r="J51" s="26" t="s">
        <v>4</v>
      </c>
      <c r="K51" s="26" t="s">
        <v>4</v>
      </c>
      <c r="L51" s="54">
        <v>0</v>
      </c>
      <c r="M51" s="55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6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54">
        <v>0</v>
      </c>
      <c r="AE51" s="54">
        <v>0</v>
      </c>
      <c r="AF51" s="54">
        <v>0</v>
      </c>
      <c r="AG51" s="54">
        <v>0</v>
      </c>
      <c r="AH51" s="55">
        <v>0</v>
      </c>
      <c r="AI51" s="54">
        <v>0</v>
      </c>
      <c r="AJ51" s="54">
        <v>0</v>
      </c>
      <c r="AK51" s="54">
        <v>0</v>
      </c>
      <c r="AL51" s="54">
        <v>0</v>
      </c>
      <c r="AM51" s="54">
        <v>0</v>
      </c>
      <c r="AN51" s="54">
        <v>0</v>
      </c>
      <c r="AO51" s="54">
        <v>0</v>
      </c>
      <c r="AP51" s="54">
        <v>0</v>
      </c>
      <c r="AQ51" s="54">
        <v>0</v>
      </c>
      <c r="AR51" s="54">
        <v>0</v>
      </c>
      <c r="AS51" s="54">
        <v>0</v>
      </c>
      <c r="AT51" s="54">
        <v>0</v>
      </c>
      <c r="AU51" s="56">
        <v>0</v>
      </c>
      <c r="AV51" s="54">
        <v>0</v>
      </c>
      <c r="AW51" s="56">
        <v>0</v>
      </c>
      <c r="AX51" s="57">
        <v>0</v>
      </c>
      <c r="AY51" s="57">
        <v>0</v>
      </c>
      <c r="AZ51" s="54">
        <v>0</v>
      </c>
      <c r="BA51" s="57">
        <v>0</v>
      </c>
      <c r="BB51" s="54">
        <v>0</v>
      </c>
      <c r="BC51" s="57">
        <v>0</v>
      </c>
      <c r="BD51" s="57">
        <v>0</v>
      </c>
      <c r="BE51" s="57">
        <v>0</v>
      </c>
      <c r="BF51" s="57">
        <v>0</v>
      </c>
      <c r="BG51" s="57">
        <v>0</v>
      </c>
      <c r="BH51" s="57">
        <v>0</v>
      </c>
      <c r="BI51" s="57">
        <v>0</v>
      </c>
      <c r="BJ51" s="56">
        <v>0</v>
      </c>
      <c r="BK51" s="57">
        <v>0</v>
      </c>
      <c r="BL51" s="56">
        <v>0</v>
      </c>
      <c r="BM51" s="57">
        <v>0</v>
      </c>
      <c r="BN51" s="57">
        <v>0</v>
      </c>
      <c r="BO51" s="57">
        <v>0</v>
      </c>
      <c r="BP51" s="57">
        <v>0</v>
      </c>
      <c r="BQ51" s="8">
        <v>0</v>
      </c>
      <c r="BR51" s="57">
        <v>0</v>
      </c>
      <c r="BS51" s="57">
        <v>0</v>
      </c>
      <c r="BT51" s="56">
        <v>0</v>
      </c>
      <c r="BU51" s="57">
        <v>0</v>
      </c>
      <c r="BV51" s="66">
        <v>0</v>
      </c>
      <c r="BW51" s="57">
        <v>0</v>
      </c>
      <c r="BX51" s="57">
        <v>0</v>
      </c>
      <c r="BY51" s="57">
        <v>0</v>
      </c>
      <c r="BZ51" s="54">
        <v>0</v>
      </c>
      <c r="CA51" s="56">
        <v>0</v>
      </c>
      <c r="CB51" s="57">
        <v>0</v>
      </c>
      <c r="CC51" s="57">
        <v>0</v>
      </c>
      <c r="CD51" s="57">
        <v>0</v>
      </c>
      <c r="CE51" s="57">
        <v>0</v>
      </c>
      <c r="CF51" s="66">
        <v>0</v>
      </c>
      <c r="CG51" s="56">
        <v>0</v>
      </c>
      <c r="CH51" s="66">
        <v>0</v>
      </c>
      <c r="CI51" s="66">
        <v>0</v>
      </c>
      <c r="CJ51" s="66">
        <v>0</v>
      </c>
      <c r="CK51" s="66">
        <v>0</v>
      </c>
      <c r="CL51" s="66">
        <v>0</v>
      </c>
      <c r="CM51" s="56">
        <v>0</v>
      </c>
      <c r="CN51" s="66">
        <v>0</v>
      </c>
      <c r="CO51" s="66">
        <v>0</v>
      </c>
      <c r="CP51" s="66">
        <v>0</v>
      </c>
      <c r="CQ51" s="66">
        <v>0</v>
      </c>
      <c r="CR51" s="56">
        <v>0</v>
      </c>
      <c r="CS51" s="66">
        <v>0</v>
      </c>
      <c r="CT51" s="57">
        <v>0</v>
      </c>
      <c r="CU51" s="57">
        <v>0</v>
      </c>
      <c r="CV51" s="57">
        <v>0</v>
      </c>
      <c r="CW51" s="57">
        <v>0</v>
      </c>
      <c r="CX51" s="57">
        <v>0</v>
      </c>
      <c r="CY51" s="57">
        <v>0</v>
      </c>
      <c r="CZ51" s="57">
        <v>0</v>
      </c>
      <c r="DA51" s="57">
        <v>0</v>
      </c>
      <c r="DB51" s="56">
        <v>0</v>
      </c>
      <c r="DC51" s="56">
        <v>0</v>
      </c>
      <c r="DD51" s="56">
        <v>0</v>
      </c>
      <c r="DE51" s="57">
        <v>0</v>
      </c>
      <c r="DF51" s="57">
        <v>0</v>
      </c>
      <c r="DG51" s="57">
        <v>0</v>
      </c>
      <c r="DH51" s="57">
        <v>0</v>
      </c>
      <c r="DI51" s="57">
        <v>0</v>
      </c>
      <c r="DJ51" s="2"/>
      <c r="DK51" s="10">
        <v>0</v>
      </c>
      <c r="DL51" s="10">
        <v>0</v>
      </c>
      <c r="DM51" s="65"/>
      <c r="DN51" s="66">
        <v>0</v>
      </c>
      <c r="DO51" s="66">
        <v>0</v>
      </c>
      <c r="DP51" s="66">
        <v>0</v>
      </c>
    </row>
    <row r="52" spans="1:120" ht="15.75">
      <c r="A52" s="101" t="s">
        <v>164</v>
      </c>
      <c r="B52" s="9">
        <v>13077.4</v>
      </c>
      <c r="C52" s="26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10">
        <v>15414.93</v>
      </c>
      <c r="I52" s="10">
        <v>15510.94</v>
      </c>
      <c r="J52" s="9">
        <v>16941.9</v>
      </c>
      <c r="K52" s="9">
        <v>17420.2</v>
      </c>
      <c r="L52" s="9">
        <v>17330.5</v>
      </c>
      <c r="M52" s="9">
        <v>17693.4</v>
      </c>
      <c r="N52" s="9">
        <v>18181.2</v>
      </c>
      <c r="O52" s="9">
        <v>18164.1</v>
      </c>
      <c r="P52" s="9">
        <v>17873.6</v>
      </c>
      <c r="Q52" s="9">
        <v>27742.4</v>
      </c>
      <c r="R52" s="10">
        <v>17693.5</v>
      </c>
      <c r="S52" s="9">
        <v>17514.9</v>
      </c>
      <c r="T52" s="8">
        <v>17137</v>
      </c>
      <c r="U52" s="26">
        <v>17463.4</v>
      </c>
      <c r="V52" s="9">
        <f>'[1]Feuil1'!$U$273</f>
        <v>17704.160073294657</v>
      </c>
      <c r="W52" s="9">
        <v>17765.5</v>
      </c>
      <c r="X52" s="9">
        <f>'[2]Feuil1'!$U$273</f>
        <v>17940.6199009888</v>
      </c>
      <c r="Y52" s="9">
        <v>17027.3</v>
      </c>
      <c r="Z52" s="10">
        <v>16902.8</v>
      </c>
      <c r="AA52" s="37">
        <v>17027.3</v>
      </c>
      <c r="AB52" s="38">
        <v>10528</v>
      </c>
      <c r="AC52" s="38">
        <v>10424.8</v>
      </c>
      <c r="AD52" s="9">
        <v>10262.1</v>
      </c>
      <c r="AE52" s="9">
        <v>10134.5</v>
      </c>
      <c r="AF52" s="9">
        <v>10644.6</v>
      </c>
      <c r="AG52" s="10">
        <v>10642.6</v>
      </c>
      <c r="AH52" s="9">
        <v>10577.2</v>
      </c>
      <c r="AI52" s="9">
        <v>4725.796882761389</v>
      </c>
      <c r="AJ52" s="9">
        <v>4684.220708708879</v>
      </c>
      <c r="AK52" s="9">
        <v>4698.173279488098</v>
      </c>
      <c r="AL52" s="9">
        <v>4740.80369849831</v>
      </c>
      <c r="AM52" s="9">
        <v>4728.266085119307</v>
      </c>
      <c r="AN52" s="9">
        <v>4737.890574994825</v>
      </c>
      <c r="AO52" s="9">
        <v>4753.502615344433</v>
      </c>
      <c r="AP52" s="10">
        <v>4810.12974201</v>
      </c>
      <c r="AQ52" s="29">
        <v>4818.906335071099</v>
      </c>
      <c r="AR52" s="9">
        <v>4846.74582471</v>
      </c>
      <c r="AS52" s="9">
        <v>4932.5592670999995</v>
      </c>
      <c r="AT52" s="10">
        <v>5131.17445463</v>
      </c>
      <c r="AU52" s="9">
        <v>2535.8102</v>
      </c>
      <c r="AV52" s="2">
        <v>2613.3121</v>
      </c>
      <c r="AW52" s="9">
        <v>2685.109</v>
      </c>
      <c r="AX52" s="9">
        <v>2683.900351785763</v>
      </c>
      <c r="AY52" s="8">
        <v>2643.83</v>
      </c>
      <c r="AZ52" s="8">
        <v>2643.83</v>
      </c>
      <c r="BA52" s="9">
        <v>2633.701</v>
      </c>
      <c r="BB52" s="9">
        <v>2587.133521</v>
      </c>
      <c r="BC52" s="9">
        <v>2587.133521</v>
      </c>
      <c r="BD52" s="9">
        <v>2737.357</v>
      </c>
      <c r="BE52" s="9">
        <v>2763.3473</v>
      </c>
      <c r="BF52" s="9">
        <v>2801.9019</v>
      </c>
      <c r="BG52" s="9">
        <v>2852.3047</v>
      </c>
      <c r="BH52" s="9">
        <v>2846.2966</v>
      </c>
      <c r="BI52" s="9">
        <f>2683.64976-0.2</f>
        <v>2683.44976</v>
      </c>
      <c r="BJ52" s="9">
        <v>4725.796882761389</v>
      </c>
      <c r="BK52" s="9">
        <v>2683.64976</v>
      </c>
      <c r="BL52" s="9">
        <v>2767.413</v>
      </c>
      <c r="BM52" s="9">
        <v>2767.413</v>
      </c>
      <c r="BN52" s="9">
        <v>2804.5218309811967</v>
      </c>
      <c r="BO52" s="9">
        <v>2765.06274</v>
      </c>
      <c r="BP52" s="9">
        <v>2798.74188</v>
      </c>
      <c r="BQ52" s="8">
        <v>2547.10942</v>
      </c>
      <c r="BR52" s="9">
        <v>2591.3391226</v>
      </c>
      <c r="BS52" s="9">
        <v>2410.068722</v>
      </c>
      <c r="BT52" s="9">
        <v>2249.396514027892</v>
      </c>
      <c r="BU52" s="9">
        <v>2683.64976</v>
      </c>
      <c r="BV52" s="65">
        <v>2582.6</v>
      </c>
      <c r="BW52" s="9">
        <v>2908.8</v>
      </c>
      <c r="BX52" s="9">
        <v>2610.945</v>
      </c>
      <c r="BY52" s="9">
        <v>2804.5218309811967</v>
      </c>
      <c r="BZ52" s="10">
        <v>2435.548992</v>
      </c>
      <c r="CA52" s="9">
        <v>2778.22908</v>
      </c>
      <c r="CB52" s="9">
        <v>2765.06274</v>
      </c>
      <c r="CC52" s="9">
        <v>2798.74188</v>
      </c>
      <c r="CD52" s="9">
        <v>2547.10942</v>
      </c>
      <c r="CE52" s="9">
        <v>2591.3391226</v>
      </c>
      <c r="CF52" s="65">
        <v>2582.6</v>
      </c>
      <c r="CG52" s="9">
        <v>2610.9378</v>
      </c>
      <c r="CH52" s="65">
        <v>2617.1378</v>
      </c>
      <c r="CI52" s="65">
        <v>2617.1378</v>
      </c>
      <c r="CJ52" s="65">
        <v>2422.72778402</v>
      </c>
      <c r="CK52" s="65">
        <v>2434.39744028</v>
      </c>
      <c r="CL52" s="65">
        <v>2435.548992</v>
      </c>
      <c r="CM52" s="2">
        <v>2435.548992</v>
      </c>
      <c r="CN52" s="65">
        <v>2427.1594109000002</v>
      </c>
      <c r="CO52" s="65">
        <v>2395.3965954</v>
      </c>
      <c r="CP52" s="65">
        <v>2444.6568654000002</v>
      </c>
      <c r="CQ52" s="65">
        <v>2395.747072</v>
      </c>
      <c r="CR52" s="9">
        <v>2410.068722</v>
      </c>
      <c r="CS52" s="65">
        <v>2342.45238</v>
      </c>
      <c r="CT52" s="9">
        <v>2468.86229482</v>
      </c>
      <c r="CU52" s="9">
        <v>2345.3326542000004</v>
      </c>
      <c r="CV52" s="9">
        <v>2265.548846668999</v>
      </c>
      <c r="CW52" s="9">
        <v>2323.0824148870715</v>
      </c>
      <c r="CX52" s="9">
        <v>2371.609815716331</v>
      </c>
      <c r="CY52" s="9">
        <v>2281.5639114004757</v>
      </c>
      <c r="CZ52" s="9">
        <v>2332.9519266778157</v>
      </c>
      <c r="DA52" s="9">
        <v>2328.0063868999964</v>
      </c>
      <c r="DB52" s="9">
        <v>2215.9158048519575</v>
      </c>
      <c r="DC52" s="9">
        <v>2110.9023478497425</v>
      </c>
      <c r="DD52" s="9">
        <v>2249.396514027892</v>
      </c>
      <c r="DE52" s="9">
        <v>2198.7298614625593</v>
      </c>
      <c r="DF52" s="9">
        <v>2261.793069491689</v>
      </c>
      <c r="DG52" s="9">
        <v>2238.9706506480006</v>
      </c>
      <c r="DH52" s="9">
        <v>2261.1427227291206</v>
      </c>
      <c r="DI52" s="9">
        <v>2178.678356707233</v>
      </c>
      <c r="DJ52" s="2">
        <v>2175.3172851725767</v>
      </c>
      <c r="DK52" s="10">
        <v>2181.0846818688756</v>
      </c>
      <c r="DL52" s="10">
        <v>2181.0846818688756</v>
      </c>
      <c r="DM52" s="65">
        <v>2229.2904508427027</v>
      </c>
      <c r="DN52" s="63">
        <v>2173.7218421160924</v>
      </c>
      <c r="DO52" s="63">
        <v>2142.7942502956985</v>
      </c>
      <c r="DP52" s="63">
        <v>2142.7942502956985</v>
      </c>
    </row>
    <row r="53" spans="1:120" ht="18" hidden="1">
      <c r="A53" s="101" t="s">
        <v>76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82864.4</v>
      </c>
      <c r="G53" s="10">
        <v>88342.41</v>
      </c>
      <c r="H53" s="10">
        <v>88839.45</v>
      </c>
      <c r="I53" s="10">
        <v>89946.03</v>
      </c>
      <c r="J53" s="9">
        <v>100417</v>
      </c>
      <c r="K53" s="9">
        <v>104346.2</v>
      </c>
      <c r="L53" s="9">
        <v>102325</v>
      </c>
      <c r="M53" s="9">
        <v>103705.2</v>
      </c>
      <c r="N53" s="9">
        <v>99316.3</v>
      </c>
      <c r="O53" s="9">
        <v>97860.2</v>
      </c>
      <c r="P53" s="9">
        <v>95218.2</v>
      </c>
      <c r="Q53" s="9">
        <v>92787.9</v>
      </c>
      <c r="R53" s="9">
        <v>91120.8</v>
      </c>
      <c r="S53" s="9">
        <v>95202.6</v>
      </c>
      <c r="T53" s="9">
        <v>90764.1</v>
      </c>
      <c r="U53" s="9">
        <v>93807.5</v>
      </c>
      <c r="V53" s="9">
        <f>'[1]Feuil1'!$U$284</f>
        <v>96406.64755473952</v>
      </c>
      <c r="W53" s="9">
        <v>96355.8</v>
      </c>
      <c r="X53" s="9">
        <f>'[2]Feuil1'!$U$284</f>
        <v>97727.65204824482</v>
      </c>
      <c r="Y53" s="9">
        <v>36236.8</v>
      </c>
      <c r="Z53" s="10">
        <v>35654.1</v>
      </c>
      <c r="AA53" s="37">
        <v>36236.8</v>
      </c>
      <c r="AB53" s="38">
        <v>34187.7</v>
      </c>
      <c r="AC53" s="38">
        <v>33920.9</v>
      </c>
      <c r="AD53" s="9">
        <v>13566.9</v>
      </c>
      <c r="AE53" s="9">
        <v>13212.1</v>
      </c>
      <c r="AF53" s="9">
        <v>14879.2</v>
      </c>
      <c r="AG53" s="9">
        <v>14682</v>
      </c>
      <c r="AH53" s="9">
        <v>14245.3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10">
        <v>0</v>
      </c>
      <c r="AU53" s="56">
        <v>0</v>
      </c>
      <c r="AV53" s="54">
        <v>0</v>
      </c>
      <c r="AW53" s="56">
        <v>0</v>
      </c>
      <c r="AX53" s="57">
        <v>0</v>
      </c>
      <c r="AY53" s="57">
        <v>0</v>
      </c>
      <c r="AZ53" s="54">
        <v>0</v>
      </c>
      <c r="BA53" s="57">
        <v>0</v>
      </c>
      <c r="BB53" s="54">
        <v>0</v>
      </c>
      <c r="BC53" s="57">
        <v>0</v>
      </c>
      <c r="BD53" s="57">
        <v>0</v>
      </c>
      <c r="BE53" s="57">
        <v>0</v>
      </c>
      <c r="BF53" s="57">
        <v>0</v>
      </c>
      <c r="BG53" s="57">
        <v>0</v>
      </c>
      <c r="BH53" s="57">
        <v>0</v>
      </c>
      <c r="BI53" s="57">
        <v>0</v>
      </c>
      <c r="BJ53" s="9">
        <v>0</v>
      </c>
      <c r="BK53" s="57">
        <v>0</v>
      </c>
      <c r="BL53" s="56">
        <v>0</v>
      </c>
      <c r="BM53" s="57">
        <v>0</v>
      </c>
      <c r="BN53" s="57">
        <v>0</v>
      </c>
      <c r="BO53" s="57">
        <v>0</v>
      </c>
      <c r="BP53" s="57">
        <v>0</v>
      </c>
      <c r="BQ53" s="8">
        <v>0</v>
      </c>
      <c r="BR53" s="57">
        <v>0</v>
      </c>
      <c r="BS53" s="57">
        <v>0</v>
      </c>
      <c r="BT53" s="56">
        <v>0</v>
      </c>
      <c r="BU53" s="57">
        <v>0</v>
      </c>
      <c r="BV53" s="66">
        <v>0</v>
      </c>
      <c r="BW53" s="57">
        <v>0</v>
      </c>
      <c r="BX53" s="57">
        <v>0</v>
      </c>
      <c r="BY53" s="57">
        <v>0</v>
      </c>
      <c r="BZ53" s="54">
        <v>0</v>
      </c>
      <c r="CA53" s="56">
        <v>0</v>
      </c>
      <c r="CB53" s="57">
        <v>0</v>
      </c>
      <c r="CC53" s="57">
        <v>0</v>
      </c>
      <c r="CD53" s="57">
        <v>0</v>
      </c>
      <c r="CE53" s="57">
        <v>0</v>
      </c>
      <c r="CF53" s="66">
        <v>0</v>
      </c>
      <c r="CG53" s="56">
        <v>0</v>
      </c>
      <c r="CH53" s="66">
        <v>0</v>
      </c>
      <c r="CI53" s="66">
        <v>0</v>
      </c>
      <c r="CJ53" s="66">
        <v>0</v>
      </c>
      <c r="CK53" s="66">
        <v>0</v>
      </c>
      <c r="CL53" s="66">
        <v>0</v>
      </c>
      <c r="CM53" s="56">
        <v>0</v>
      </c>
      <c r="CN53" s="66">
        <v>0</v>
      </c>
      <c r="CO53" s="66">
        <v>0</v>
      </c>
      <c r="CP53" s="66">
        <v>0</v>
      </c>
      <c r="CQ53" s="66">
        <v>0</v>
      </c>
      <c r="CR53" s="56">
        <v>0</v>
      </c>
      <c r="CS53" s="66">
        <v>0</v>
      </c>
      <c r="CT53" s="57">
        <v>0</v>
      </c>
      <c r="CU53" s="57">
        <v>0</v>
      </c>
      <c r="CV53" s="57">
        <v>0</v>
      </c>
      <c r="CW53" s="57">
        <v>0</v>
      </c>
      <c r="CX53" s="57">
        <v>0</v>
      </c>
      <c r="CY53" s="57">
        <v>0</v>
      </c>
      <c r="CZ53" s="57">
        <v>0</v>
      </c>
      <c r="DA53" s="57">
        <v>0</v>
      </c>
      <c r="DB53" s="56">
        <v>0</v>
      </c>
      <c r="DC53" s="56">
        <v>0</v>
      </c>
      <c r="DD53" s="56">
        <v>0</v>
      </c>
      <c r="DE53" s="57">
        <v>0</v>
      </c>
      <c r="DF53" s="57">
        <v>0</v>
      </c>
      <c r="DG53" s="57">
        <v>0</v>
      </c>
      <c r="DH53" s="57">
        <v>0</v>
      </c>
      <c r="DI53" s="57">
        <v>0</v>
      </c>
      <c r="DJ53" s="2"/>
      <c r="DK53" s="10">
        <v>0</v>
      </c>
      <c r="DL53" s="10"/>
      <c r="DM53" s="65"/>
      <c r="DN53" s="66"/>
      <c r="DO53" s="66"/>
      <c r="DP53" s="66"/>
    </row>
    <row r="54" spans="1:120" ht="15.75">
      <c r="A54" s="132"/>
      <c r="B54" s="9"/>
      <c r="C54" s="9"/>
      <c r="D54" s="9"/>
      <c r="E54" s="9"/>
      <c r="F54" s="9"/>
      <c r="G54" s="10"/>
      <c r="H54" s="10"/>
      <c r="I54" s="10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0"/>
      <c r="AA54" s="2"/>
      <c r="AB54" s="8"/>
      <c r="AC54" s="8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10"/>
      <c r="AQ54" s="29"/>
      <c r="AR54" s="9"/>
      <c r="AS54" s="9"/>
      <c r="AT54" s="10"/>
      <c r="AU54" s="9"/>
      <c r="AV54" s="2"/>
      <c r="AW54" s="9"/>
      <c r="AX54" s="9"/>
      <c r="AY54" s="8"/>
      <c r="AZ54" s="8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65"/>
      <c r="BW54" s="9"/>
      <c r="BX54" s="9"/>
      <c r="BY54" s="9"/>
      <c r="BZ54" s="10"/>
      <c r="CA54" s="9"/>
      <c r="CB54" s="9"/>
      <c r="CC54" s="9"/>
      <c r="CD54" s="9"/>
      <c r="CE54" s="9"/>
      <c r="CF54" s="65"/>
      <c r="CG54" s="9"/>
      <c r="CH54" s="65"/>
      <c r="CI54" s="65"/>
      <c r="CJ54" s="65"/>
      <c r="CK54" s="65"/>
      <c r="CL54" s="2"/>
      <c r="CM54" s="2"/>
      <c r="CN54" s="65"/>
      <c r="CO54" s="65"/>
      <c r="CP54" s="65"/>
      <c r="CQ54" s="65"/>
      <c r="CR54" s="9"/>
      <c r="CS54" s="65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2"/>
      <c r="DK54" s="10"/>
      <c r="DL54" s="10"/>
      <c r="DM54" s="65"/>
      <c r="DN54" s="63"/>
      <c r="DO54" s="63"/>
      <c r="DP54" s="63"/>
    </row>
    <row r="55" spans="1:120" ht="15.75">
      <c r="A55" s="134" t="s">
        <v>5</v>
      </c>
      <c r="B55" s="60">
        <f aca="true" t="shared" si="68" ref="B55:G55">SUM(B10,B41)</f>
        <v>879839.3</v>
      </c>
      <c r="C55" s="60">
        <f t="shared" si="68"/>
        <v>1174252.5</v>
      </c>
      <c r="D55" s="60">
        <f>SUM(D10,D41)-0.1</f>
        <v>1370528</v>
      </c>
      <c r="E55" s="60">
        <f>SUM(E10,E41)+0.1</f>
        <v>1457754.7000000002</v>
      </c>
      <c r="F55" s="60">
        <f t="shared" si="68"/>
        <v>1244659.1999999997</v>
      </c>
      <c r="G55" s="122">
        <f t="shared" si="68"/>
        <v>1325323.87</v>
      </c>
      <c r="H55" s="42">
        <f>SUM(H10,H41)</f>
        <v>1358708.08</v>
      </c>
      <c r="I55" s="43">
        <f>SUM(I10,I41)</f>
        <v>1363237.7</v>
      </c>
      <c r="J55" s="42">
        <f>SUM(J10,J41)</f>
        <v>1502094.6</v>
      </c>
      <c r="K55" s="42">
        <f>SUM(K10,K41)</f>
        <v>1562803.3</v>
      </c>
      <c r="L55" s="42">
        <f>SUM(L10,L41)</f>
        <v>1530542.8000000003</v>
      </c>
      <c r="M55" s="42">
        <f>SUM(M10,M41)-0.1</f>
        <v>1568975.9000000001</v>
      </c>
      <c r="N55" s="42">
        <f>SUM(N10,N41)-0.1</f>
        <v>1611023.5</v>
      </c>
      <c r="O55" s="42">
        <f aca="true" t="shared" si="69" ref="O55:T55">+O10+O41</f>
        <v>1580176.8</v>
      </c>
      <c r="P55" s="42">
        <f t="shared" si="69"/>
        <v>1543815.7</v>
      </c>
      <c r="Q55" s="42">
        <f t="shared" si="69"/>
        <v>1532861.2</v>
      </c>
      <c r="R55" s="42">
        <f t="shared" si="69"/>
        <v>1505041.0000000002</v>
      </c>
      <c r="S55" s="42">
        <f t="shared" si="69"/>
        <v>1567958.6</v>
      </c>
      <c r="T55" s="42">
        <f t="shared" si="69"/>
        <v>1525194.2</v>
      </c>
      <c r="U55" s="42">
        <f>+U10+U41</f>
        <v>1566703.4000000001</v>
      </c>
      <c r="V55" s="42">
        <f>+V10+V41-0.2</f>
        <v>1606292.0252353274</v>
      </c>
      <c r="W55" s="42">
        <f>+W10+W41-0.3</f>
        <v>1613820.7</v>
      </c>
      <c r="X55" s="42">
        <f aca="true" t="shared" si="70" ref="X55:BH55">+X10+X41</f>
        <v>1648718.2102660253</v>
      </c>
      <c r="Y55" s="42">
        <f t="shared" si="70"/>
        <v>561392</v>
      </c>
      <c r="Z55" s="42">
        <f t="shared" si="70"/>
        <v>494256.00000000006</v>
      </c>
      <c r="AA55" s="42">
        <f t="shared" si="70"/>
        <v>561391.8999999999</v>
      </c>
      <c r="AB55" s="42">
        <f t="shared" si="70"/>
        <v>558991.9</v>
      </c>
      <c r="AC55" s="42">
        <f t="shared" si="70"/>
        <v>553523.8</v>
      </c>
      <c r="AD55" s="42">
        <f t="shared" si="70"/>
        <v>483546.6</v>
      </c>
      <c r="AE55" s="42">
        <f t="shared" si="70"/>
        <v>479411.60000000003</v>
      </c>
      <c r="AF55" s="42">
        <f t="shared" si="70"/>
        <v>527739.7</v>
      </c>
      <c r="AG55" s="42">
        <f t="shared" si="70"/>
        <v>531409.5</v>
      </c>
      <c r="AH55" s="42">
        <f t="shared" si="70"/>
        <v>494683.4180439421</v>
      </c>
      <c r="AI55" s="42">
        <f t="shared" si="70"/>
        <v>406958.1374511563</v>
      </c>
      <c r="AJ55" s="42">
        <f t="shared" si="70"/>
        <v>410279.0166012212</v>
      </c>
      <c r="AK55" s="42">
        <f t="shared" si="70"/>
        <v>417583.7021796553</v>
      </c>
      <c r="AL55" s="42">
        <f t="shared" si="70"/>
        <v>425714.5702025628</v>
      </c>
      <c r="AM55" s="42">
        <f t="shared" si="70"/>
        <v>427468.36687306606</v>
      </c>
      <c r="AN55" s="42">
        <f t="shared" si="70"/>
        <v>429637.1289423701</v>
      </c>
      <c r="AO55" s="42">
        <f t="shared" si="70"/>
        <v>437471.48508853867</v>
      </c>
      <c r="AP55" s="42">
        <f t="shared" si="70"/>
        <v>443451.7512218333</v>
      </c>
      <c r="AQ55" s="42">
        <f t="shared" si="70"/>
        <v>435546.4163547843</v>
      </c>
      <c r="AR55" s="42">
        <f t="shared" si="70"/>
        <v>449344.34829327965</v>
      </c>
      <c r="AS55" s="42">
        <f t="shared" si="70"/>
        <v>456455.62574760616</v>
      </c>
      <c r="AT55" s="43">
        <f t="shared" si="70"/>
        <v>464105.3865882061</v>
      </c>
      <c r="AU55" s="42">
        <f>+AU10+AU41</f>
        <v>485081.0541914342</v>
      </c>
      <c r="AV55" s="122">
        <f t="shared" si="70"/>
        <v>465978.7020499545</v>
      </c>
      <c r="AW55" s="42">
        <f aca="true" t="shared" si="71" ref="AW55:BB55">+AW10+AW41</f>
        <v>478179.06777820573</v>
      </c>
      <c r="AX55" s="42">
        <f t="shared" si="71"/>
        <v>607681.4208549539</v>
      </c>
      <c r="AY55" s="42">
        <f t="shared" si="71"/>
        <v>476788.25599499623</v>
      </c>
      <c r="AZ55" s="60">
        <f t="shared" si="71"/>
        <v>476788.25599499623</v>
      </c>
      <c r="BA55" s="42">
        <f>+BA10+BA41</f>
        <v>506162.4599014992</v>
      </c>
      <c r="BB55" s="42">
        <f t="shared" si="71"/>
        <v>474216.2772543957</v>
      </c>
      <c r="BC55" s="42">
        <f t="shared" si="70"/>
        <v>486303.20115454705</v>
      </c>
      <c r="BD55" s="42">
        <f t="shared" si="70"/>
        <v>501008.68425098143</v>
      </c>
      <c r="BE55" s="42">
        <f t="shared" si="70"/>
        <v>507462.9176368516</v>
      </c>
      <c r="BF55" s="42">
        <f t="shared" si="70"/>
        <v>546094.1048505632</v>
      </c>
      <c r="BG55" s="42">
        <f t="shared" si="70"/>
        <v>553681.1952081141</v>
      </c>
      <c r="BH55" s="42">
        <f t="shared" si="70"/>
        <v>543319.0041934466</v>
      </c>
      <c r="BI55" s="42">
        <f aca="true" t="shared" si="72" ref="BI55:BP55">+BI10+BI41</f>
        <v>607681.1879897331</v>
      </c>
      <c r="BJ55" s="42">
        <f t="shared" si="72"/>
        <v>406958.1374511563</v>
      </c>
      <c r="BK55" s="42">
        <f t="shared" si="72"/>
        <v>633836.0891541643</v>
      </c>
      <c r="BL55" s="42">
        <f t="shared" si="72"/>
        <v>605337.6846444613</v>
      </c>
      <c r="BM55" s="42">
        <f t="shared" si="72"/>
        <v>607524.4312067362</v>
      </c>
      <c r="BN55" s="42">
        <f>+BN10+BN41</f>
        <v>611189.9864374639</v>
      </c>
      <c r="BO55" s="42">
        <f>+BO10+BO41</f>
        <v>611194.4453860676</v>
      </c>
      <c r="BP55" s="42">
        <f t="shared" si="72"/>
        <v>615766.8384855981</v>
      </c>
      <c r="BQ55" s="42">
        <v>611327.903783063</v>
      </c>
      <c r="BR55" s="42">
        <f aca="true" t="shared" si="73" ref="BR55:CR55">+BR10+BR41</f>
        <v>615707.6173369476</v>
      </c>
      <c r="BS55" s="42">
        <f>+BS10+BS41</f>
        <v>656563.6628139879</v>
      </c>
      <c r="BT55" s="42">
        <f>+BT10+BT41</f>
        <v>691234.4545414202</v>
      </c>
      <c r="BU55" s="42">
        <f t="shared" si="73"/>
        <v>633836.0891541643</v>
      </c>
      <c r="BV55" s="42">
        <f t="shared" si="73"/>
        <v>624427.9</v>
      </c>
      <c r="BW55" s="42">
        <f t="shared" si="73"/>
        <v>645744.5</v>
      </c>
      <c r="BX55" s="42">
        <f t="shared" si="73"/>
        <v>629229.8899999999</v>
      </c>
      <c r="BY55" s="42">
        <f t="shared" si="73"/>
        <v>611673.0152717595</v>
      </c>
      <c r="BZ55" s="42">
        <f t="shared" si="73"/>
        <v>666522.3891160847</v>
      </c>
      <c r="CA55" s="42">
        <f t="shared" si="73"/>
        <v>610600.4473023464</v>
      </c>
      <c r="CB55" s="42">
        <f t="shared" si="73"/>
        <v>611618.3373945225</v>
      </c>
      <c r="CC55" s="42">
        <f t="shared" si="73"/>
        <v>616207.8330737349</v>
      </c>
      <c r="CD55" s="82">
        <f t="shared" si="73"/>
        <v>611969.4875720743</v>
      </c>
      <c r="CE55" s="42">
        <f t="shared" si="73"/>
        <v>615707.6173369476</v>
      </c>
      <c r="CF55" s="82">
        <f t="shared" si="73"/>
        <v>627515.6140097195</v>
      </c>
      <c r="CG55" s="82">
        <f t="shared" si="73"/>
        <v>647292.8191436329</v>
      </c>
      <c r="CH55" s="82">
        <f t="shared" si="73"/>
        <v>653048.5505306388</v>
      </c>
      <c r="CI55" s="82">
        <f t="shared" si="73"/>
        <v>648263.0309733031</v>
      </c>
      <c r="CJ55" s="82">
        <f t="shared" si="73"/>
        <v>657204.5864577409</v>
      </c>
      <c r="CK55" s="82">
        <f t="shared" si="73"/>
        <v>658888.6569399793</v>
      </c>
      <c r="CL55" s="42">
        <f t="shared" si="73"/>
        <v>658767.2383572386</v>
      </c>
      <c r="CM55" s="42">
        <f t="shared" si="73"/>
        <v>666522.3891160847</v>
      </c>
      <c r="CN55" s="82">
        <f t="shared" si="73"/>
        <v>667910.249866072</v>
      </c>
      <c r="CO55" s="82">
        <f t="shared" si="73"/>
        <v>660946.2140748737</v>
      </c>
      <c r="CP55" s="82">
        <f t="shared" si="73"/>
        <v>657139.7212005652</v>
      </c>
      <c r="CQ55" s="82">
        <f t="shared" si="73"/>
        <v>655824.1906436093</v>
      </c>
      <c r="CR55" s="42">
        <f t="shared" si="73"/>
        <v>656563.6628139879</v>
      </c>
      <c r="CS55" s="82">
        <f aca="true" t="shared" si="74" ref="CS55:CY55">+CS10+CS41</f>
        <v>645972.7684652641</v>
      </c>
      <c r="CT55" s="42">
        <f t="shared" si="74"/>
        <v>647955.8006881127</v>
      </c>
      <c r="CU55" s="42">
        <f t="shared" si="74"/>
        <v>638075.7150277046</v>
      </c>
      <c r="CV55" s="42">
        <f t="shared" si="74"/>
        <v>640016.4693792321</v>
      </c>
      <c r="CW55" s="42">
        <f t="shared" si="74"/>
        <v>652359.8052066182</v>
      </c>
      <c r="CX55" s="42">
        <f t="shared" si="74"/>
        <v>662011.4001981602</v>
      </c>
      <c r="CY55" s="42">
        <f t="shared" si="74"/>
        <v>658307.6568738016</v>
      </c>
      <c r="CZ55" s="42">
        <v>663293.4382768042</v>
      </c>
      <c r="DA55" s="42">
        <f>+DA10+DA41</f>
        <v>660662.683989319</v>
      </c>
      <c r="DB55" s="42">
        <f aca="true" t="shared" si="75" ref="DB55:DG55">+DB10+DB41</f>
        <v>661399.1493475799</v>
      </c>
      <c r="DC55" s="42">
        <f t="shared" si="75"/>
        <v>659207.1255321236</v>
      </c>
      <c r="DD55" s="42">
        <f t="shared" si="75"/>
        <v>691234.4545414202</v>
      </c>
      <c r="DE55" s="42">
        <f t="shared" si="75"/>
        <v>676055.4037906685</v>
      </c>
      <c r="DF55" s="42">
        <f t="shared" si="75"/>
        <v>684253.4890734256</v>
      </c>
      <c r="DG55" s="42">
        <f t="shared" si="75"/>
        <v>707439.0289296933</v>
      </c>
      <c r="DH55" s="42">
        <f>+DH10+DH41</f>
        <v>713110.9274069241</v>
      </c>
      <c r="DI55" s="42">
        <f>+DI10+DI41</f>
        <v>732683.3253124479</v>
      </c>
      <c r="DJ55" s="43">
        <f>+DJ10+DJ41</f>
        <v>735345.7052838203</v>
      </c>
      <c r="DK55" s="4">
        <v>714517.2467359441</v>
      </c>
      <c r="DL55" s="4">
        <v>738937.5285443977</v>
      </c>
      <c r="DM55" s="82">
        <f>+DM10+DM41</f>
        <v>736092.3657190122</v>
      </c>
      <c r="DN55" s="82">
        <f>+DN10+DN41</f>
        <v>728754.601402128</v>
      </c>
      <c r="DO55" s="142">
        <f>+DO10+DO41</f>
        <v>726923.990165252</v>
      </c>
      <c r="DP55" s="142">
        <f>+DP10+DP41</f>
        <v>726923.990165252</v>
      </c>
    </row>
    <row r="56" spans="1:120" ht="15.75">
      <c r="A56" s="103"/>
      <c r="B56" s="16"/>
      <c r="C56" s="16"/>
      <c r="D56" s="16"/>
      <c r="E56" s="16"/>
      <c r="F56" s="16"/>
      <c r="G56" s="17"/>
      <c r="H56" s="17"/>
      <c r="I56" s="17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3"/>
      <c r="AB56" s="15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7"/>
      <c r="AQ56" s="133"/>
      <c r="AR56" s="16"/>
      <c r="AS56" s="16"/>
      <c r="AT56" s="17"/>
      <c r="AU56" s="16"/>
      <c r="AV56" s="3"/>
      <c r="AW56" s="16"/>
      <c r="AX56" s="16"/>
      <c r="AY56" s="16"/>
      <c r="AZ56" s="15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68"/>
      <c r="BW56" s="17"/>
      <c r="BX56" s="17"/>
      <c r="BY56" s="16"/>
      <c r="BZ56" s="17"/>
      <c r="CA56" s="16"/>
      <c r="CB56" s="16"/>
      <c r="CC56" s="16"/>
      <c r="CD56" s="16"/>
      <c r="CE56" s="16"/>
      <c r="CF56" s="3"/>
      <c r="CG56" s="3"/>
      <c r="CH56" s="3"/>
      <c r="CI56" s="3"/>
      <c r="CJ56" s="3"/>
      <c r="CK56" s="3"/>
      <c r="CL56" s="3"/>
      <c r="CM56" s="3"/>
      <c r="CN56" s="68"/>
      <c r="CO56" s="15"/>
      <c r="CP56" s="15"/>
      <c r="CQ56" s="15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3"/>
      <c r="DK56" s="17"/>
      <c r="DL56" s="16"/>
      <c r="DM56" s="68"/>
      <c r="DN56" s="68"/>
      <c r="DO56" s="68"/>
      <c r="DP56" s="68"/>
    </row>
    <row r="57" spans="1:120" ht="15.75">
      <c r="A57" s="113" t="s">
        <v>159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4"/>
      <c r="O57" s="144"/>
      <c r="P57" s="144"/>
      <c r="Q57" s="144"/>
      <c r="R57" s="143"/>
      <c r="S57" s="143"/>
      <c r="T57" s="144"/>
      <c r="U57" s="48"/>
      <c r="V57" s="48"/>
      <c r="W57" s="70"/>
      <c r="X57" s="143"/>
      <c r="Y57" s="70"/>
      <c r="Z57" s="143"/>
      <c r="AA57" s="143"/>
      <c r="AB57" s="143"/>
      <c r="AC57" s="143"/>
      <c r="AD57" s="144"/>
      <c r="AE57" s="144"/>
      <c r="AF57" s="144"/>
      <c r="AG57" s="143"/>
      <c r="AH57" s="143"/>
      <c r="AI57" s="143"/>
      <c r="AJ57" s="143"/>
      <c r="AK57" s="144"/>
      <c r="AL57" s="144"/>
      <c r="AM57" s="143"/>
      <c r="AN57" s="144"/>
      <c r="AO57" s="143"/>
      <c r="AP57" s="143"/>
      <c r="AQ57" s="143"/>
      <c r="AR57" s="48"/>
      <c r="AS57" s="48"/>
      <c r="AT57" s="70"/>
      <c r="AU57" s="113"/>
      <c r="AV57" s="8"/>
      <c r="AW57" s="2"/>
      <c r="AX57" s="2"/>
      <c r="AY57" s="8"/>
      <c r="AZ57" s="8"/>
      <c r="BA57" s="8"/>
      <c r="BB57" s="8"/>
      <c r="BC57" s="8"/>
      <c r="BD57" s="8"/>
      <c r="BE57" s="8"/>
      <c r="BF57" s="2"/>
      <c r="BG57" s="2"/>
      <c r="BH57" s="2"/>
      <c r="BI57" s="2"/>
      <c r="BJ57" s="2"/>
      <c r="BK57" s="8"/>
      <c r="BL57" s="8"/>
      <c r="BM57" s="8"/>
      <c r="BN57" s="8"/>
      <c r="BO57" s="2"/>
      <c r="BP57" s="8"/>
      <c r="BQ57" s="8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63"/>
      <c r="DN57" s="63"/>
      <c r="DO57" s="63"/>
      <c r="DP57" s="63"/>
    </row>
    <row r="58" spans="1:120" ht="17.25" customHeight="1" thickBot="1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7"/>
      <c r="AE58" s="107"/>
      <c r="AF58" s="107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8"/>
      <c r="DN58" s="108"/>
      <c r="DO58" s="108"/>
      <c r="DP58" s="108"/>
    </row>
    <row r="59" spans="1:115" ht="21" customHeight="1">
      <c r="A59" s="112"/>
      <c r="B59" s="74"/>
      <c r="C59" s="2"/>
      <c r="D59" s="73"/>
      <c r="E59" s="7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 t="s">
        <v>36</v>
      </c>
      <c r="AS59" s="2" t="s">
        <v>36</v>
      </c>
      <c r="AT59" s="2"/>
      <c r="AU59" s="2"/>
      <c r="AV59" s="2" t="s">
        <v>36</v>
      </c>
      <c r="AW59" s="2"/>
      <c r="AX59" s="2"/>
      <c r="AY59" s="2"/>
      <c r="AZ59" s="2" t="s">
        <v>36</v>
      </c>
      <c r="BA59" s="73" t="s">
        <v>36</v>
      </c>
      <c r="BB59" s="73" t="s">
        <v>36</v>
      </c>
      <c r="BC59" s="73" t="s">
        <v>36</v>
      </c>
      <c r="BD59" s="73"/>
      <c r="BE59" s="73" t="s">
        <v>36</v>
      </c>
      <c r="BF59" s="73"/>
      <c r="BG59" s="73"/>
      <c r="BH59" s="73"/>
      <c r="BI59" s="73"/>
      <c r="BJ59" s="73"/>
      <c r="BK59" s="73" t="s">
        <v>36</v>
      </c>
      <c r="BL59" s="73" t="s">
        <v>36</v>
      </c>
      <c r="BM59" s="73" t="s">
        <v>36</v>
      </c>
      <c r="BN59" s="73" t="s">
        <v>36</v>
      </c>
      <c r="BO59" s="73" t="s">
        <v>36</v>
      </c>
      <c r="BP59" s="73" t="s">
        <v>36</v>
      </c>
      <c r="BQ59" s="73" t="s">
        <v>36</v>
      </c>
      <c r="BR59" s="73"/>
      <c r="BS59" s="2"/>
      <c r="BT59" s="2"/>
      <c r="BU59" s="73"/>
      <c r="BV59" s="13" t="s">
        <v>109</v>
      </c>
      <c r="BW59" s="13"/>
      <c r="BX59" s="13"/>
      <c r="BY59" s="73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</row>
    <row r="60" spans="1:115" ht="16.5" customHeight="1" hidden="1" thickBot="1">
      <c r="A60" s="118" t="s">
        <v>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 t="s">
        <v>11</v>
      </c>
      <c r="O60" s="2" t="s">
        <v>11</v>
      </c>
      <c r="P60" s="2" t="s">
        <v>11</v>
      </c>
      <c r="Q60" s="2" t="s">
        <v>11</v>
      </c>
      <c r="R60" s="2" t="s">
        <v>11</v>
      </c>
      <c r="S60" s="2"/>
      <c r="T60" s="2" t="s">
        <v>22</v>
      </c>
      <c r="U60" s="2" t="s">
        <v>24</v>
      </c>
      <c r="V60" s="2" t="s">
        <v>24</v>
      </c>
      <c r="W60" s="2" t="s">
        <v>24</v>
      </c>
      <c r="X60" s="2"/>
      <c r="Y60" s="2"/>
      <c r="Z60" s="2" t="s">
        <v>24</v>
      </c>
      <c r="AA60" s="75"/>
      <c r="AB60" s="2" t="s">
        <v>24</v>
      </c>
      <c r="AC60" s="2" t="s">
        <v>24</v>
      </c>
      <c r="AD60" s="76" t="s">
        <v>36</v>
      </c>
      <c r="AE60" s="76" t="s">
        <v>36</v>
      </c>
      <c r="AF60" s="76" t="s">
        <v>36</v>
      </c>
      <c r="AG60" s="76" t="s">
        <v>36</v>
      </c>
      <c r="AH60" s="76"/>
      <c r="AI60" s="76"/>
      <c r="AJ60" s="76" t="s">
        <v>36</v>
      </c>
      <c r="AK60" s="13" t="s">
        <v>22</v>
      </c>
      <c r="AL60" s="13" t="s">
        <v>22</v>
      </c>
      <c r="AM60" s="13" t="s">
        <v>22</v>
      </c>
      <c r="AN60" s="13" t="s">
        <v>22</v>
      </c>
      <c r="AO60" s="13" t="s">
        <v>22</v>
      </c>
      <c r="AP60" s="13" t="s">
        <v>22</v>
      </c>
      <c r="AQ60" s="2"/>
      <c r="AR60" s="2"/>
      <c r="AS60" s="2"/>
      <c r="AT60" s="2"/>
      <c r="AU60" s="11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</row>
    <row r="61" spans="1:120" ht="15.75" hidden="1">
      <c r="A61" s="109" t="s">
        <v>82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1"/>
      <c r="Z61" s="110"/>
      <c r="AA61" s="110"/>
      <c r="AB61" s="110"/>
      <c r="AC61" s="110"/>
      <c r="AD61" s="110"/>
      <c r="AE61" s="110"/>
      <c r="AF61" s="110"/>
      <c r="AG61" s="110"/>
      <c r="AH61" s="110"/>
      <c r="AI61" s="92"/>
      <c r="AJ61" s="93"/>
      <c r="AK61" s="94"/>
      <c r="AL61" s="94"/>
      <c r="AM61" s="95"/>
      <c r="AN61" s="93"/>
      <c r="AO61" s="93"/>
      <c r="AP61" s="94"/>
      <c r="AQ61" s="92"/>
      <c r="AR61" s="93"/>
      <c r="AS61" s="93"/>
      <c r="AT61" s="92"/>
      <c r="AU61" s="89"/>
      <c r="AV61" s="93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3"/>
      <c r="BH61" s="92"/>
      <c r="BI61" s="92"/>
      <c r="BJ61" s="92"/>
      <c r="BK61" s="93"/>
      <c r="BL61" s="93"/>
      <c r="BM61" s="93"/>
      <c r="BN61" s="92"/>
      <c r="BO61" s="93"/>
      <c r="BP61" s="93"/>
      <c r="BQ61" s="93"/>
      <c r="BR61" s="92"/>
      <c r="BS61" s="92"/>
      <c r="BT61" s="92"/>
      <c r="BU61" s="92"/>
      <c r="BV61" s="96"/>
      <c r="BW61" s="92"/>
      <c r="BX61" s="92"/>
      <c r="BY61" s="92"/>
      <c r="BZ61" s="93" t="s">
        <v>36</v>
      </c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 t="s">
        <v>114</v>
      </c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 t="s">
        <v>114</v>
      </c>
      <c r="DG61" s="92" t="s">
        <v>114</v>
      </c>
      <c r="DH61" s="92" t="s">
        <v>114</v>
      </c>
      <c r="DI61" s="92" t="s">
        <v>114</v>
      </c>
      <c r="DJ61" s="92" t="s">
        <v>114</v>
      </c>
      <c r="DK61" s="96" t="s">
        <v>24</v>
      </c>
      <c r="DL61" s="96" t="s">
        <v>177</v>
      </c>
      <c r="DM61" s="96" t="s">
        <v>114</v>
      </c>
      <c r="DN61" s="96" t="s">
        <v>114</v>
      </c>
      <c r="DO61" s="96" t="s">
        <v>114</v>
      </c>
      <c r="DP61" s="96" t="s">
        <v>114</v>
      </c>
    </row>
    <row r="62" spans="1:120" ht="15.75" hidden="1">
      <c r="A62" s="13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8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8"/>
      <c r="BH62" s="2"/>
      <c r="BI62" s="2"/>
      <c r="BJ62" s="2"/>
      <c r="BK62" s="8"/>
      <c r="BL62" s="8"/>
      <c r="BM62" s="8"/>
      <c r="BN62" s="2"/>
      <c r="BO62" s="8"/>
      <c r="BP62" s="8"/>
      <c r="BQ62" s="8"/>
      <c r="BR62" s="2"/>
      <c r="BS62" s="3"/>
      <c r="BT62" s="3"/>
      <c r="BU62" s="2"/>
      <c r="BV62" s="63"/>
      <c r="BW62" s="2"/>
      <c r="BX62" s="2"/>
      <c r="BY62" s="2"/>
      <c r="BZ62" s="8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3"/>
      <c r="CO62" s="3"/>
      <c r="CP62" s="3"/>
      <c r="CQ62" s="3"/>
      <c r="CR62" s="2"/>
      <c r="CS62" s="3"/>
      <c r="CT62" s="3"/>
      <c r="CU62" s="3"/>
      <c r="CV62" s="3"/>
      <c r="CW62" s="3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137"/>
      <c r="DM62" s="63"/>
      <c r="DN62" s="63"/>
      <c r="DO62" s="63"/>
      <c r="DP62" s="63"/>
    </row>
    <row r="63" spans="1:120" ht="15.75" hidden="1">
      <c r="A63" s="112"/>
      <c r="B63" s="124">
        <v>2001</v>
      </c>
      <c r="C63" s="125">
        <v>2002</v>
      </c>
      <c r="D63" s="125">
        <v>2003</v>
      </c>
      <c r="E63" s="126">
        <v>2004</v>
      </c>
      <c r="F63" s="127">
        <v>2005</v>
      </c>
      <c r="G63" s="127">
        <v>2006</v>
      </c>
      <c r="H63" s="128" t="s">
        <v>9</v>
      </c>
      <c r="I63" s="128" t="s">
        <v>8</v>
      </c>
      <c r="J63" s="128" t="s">
        <v>10</v>
      </c>
      <c r="K63" s="128" t="s">
        <v>12</v>
      </c>
      <c r="L63" s="128">
        <v>2007</v>
      </c>
      <c r="M63" s="120" t="s">
        <v>13</v>
      </c>
      <c r="N63" s="120" t="s">
        <v>14</v>
      </c>
      <c r="O63" s="120" t="s">
        <v>15</v>
      </c>
      <c r="P63" s="120" t="s">
        <v>17</v>
      </c>
      <c r="Q63" s="120" t="s">
        <v>18</v>
      </c>
      <c r="R63" s="120" t="s">
        <v>19</v>
      </c>
      <c r="S63" s="120" t="s">
        <v>20</v>
      </c>
      <c r="T63" s="121" t="s">
        <v>23</v>
      </c>
      <c r="U63" s="121" t="s">
        <v>25</v>
      </c>
      <c r="V63" s="120" t="s">
        <v>26</v>
      </c>
      <c r="W63" s="120" t="s">
        <v>27</v>
      </c>
      <c r="X63" s="120" t="s">
        <v>28</v>
      </c>
      <c r="Y63" s="120" t="s">
        <v>30</v>
      </c>
      <c r="Z63" s="120" t="s">
        <v>31</v>
      </c>
      <c r="AA63" s="129" t="s">
        <v>32</v>
      </c>
      <c r="AB63" s="120" t="s">
        <v>33</v>
      </c>
      <c r="AC63" s="120" t="s">
        <v>34</v>
      </c>
      <c r="AD63" s="130" t="s">
        <v>35</v>
      </c>
      <c r="AE63" s="130" t="s">
        <v>35</v>
      </c>
      <c r="AF63" s="130" t="s">
        <v>39</v>
      </c>
      <c r="AG63" s="130" t="s">
        <v>40</v>
      </c>
      <c r="AH63" s="120" t="s">
        <v>41</v>
      </c>
      <c r="AI63" s="120" t="s">
        <v>42</v>
      </c>
      <c r="AJ63" s="120" t="s">
        <v>43</v>
      </c>
      <c r="AK63" s="120" t="s">
        <v>44</v>
      </c>
      <c r="AL63" s="120" t="s">
        <v>45</v>
      </c>
      <c r="AM63" s="120" t="s">
        <v>46</v>
      </c>
      <c r="AN63" s="120" t="s">
        <v>47</v>
      </c>
      <c r="AO63" s="120" t="s">
        <v>48</v>
      </c>
      <c r="AP63" s="120" t="s">
        <v>49</v>
      </c>
      <c r="AQ63" s="120" t="s">
        <v>50</v>
      </c>
      <c r="AR63" s="120" t="s">
        <v>51</v>
      </c>
      <c r="AS63" s="120" t="s">
        <v>52</v>
      </c>
      <c r="AT63" s="120"/>
      <c r="AU63" s="22" t="s">
        <v>55</v>
      </c>
      <c r="AV63" s="80" t="s">
        <v>56</v>
      </c>
      <c r="AW63" s="45" t="s">
        <v>89</v>
      </c>
      <c r="AX63" s="45">
        <v>2012</v>
      </c>
      <c r="AY63" s="45" t="s">
        <v>90</v>
      </c>
      <c r="AZ63" s="45" t="s">
        <v>58</v>
      </c>
      <c r="BA63" s="45" t="s">
        <v>91</v>
      </c>
      <c r="BB63" s="45" t="s">
        <v>92</v>
      </c>
      <c r="BC63" s="45" t="s">
        <v>95</v>
      </c>
      <c r="BD63" s="45" t="s">
        <v>59</v>
      </c>
      <c r="BE63" s="45" t="s">
        <v>60</v>
      </c>
      <c r="BF63" s="45" t="s">
        <v>99</v>
      </c>
      <c r="BG63" s="45" t="s">
        <v>100</v>
      </c>
      <c r="BH63" s="45" t="s">
        <v>62</v>
      </c>
      <c r="BI63" s="7" t="s">
        <v>79</v>
      </c>
      <c r="BJ63" s="45" t="s">
        <v>87</v>
      </c>
      <c r="BK63" s="45" t="s">
        <v>80</v>
      </c>
      <c r="BL63" s="45" t="s">
        <v>93</v>
      </c>
      <c r="BM63" s="45" t="s">
        <v>94</v>
      </c>
      <c r="BN63" s="45" t="s">
        <v>94</v>
      </c>
      <c r="BO63" s="45" t="s">
        <v>98</v>
      </c>
      <c r="BP63" s="45" t="s">
        <v>101</v>
      </c>
      <c r="BQ63" s="45" t="s">
        <v>103</v>
      </c>
      <c r="BR63" s="22" t="s">
        <v>107</v>
      </c>
      <c r="BS63" s="22" t="s">
        <v>127</v>
      </c>
      <c r="BT63" s="22" t="s">
        <v>150</v>
      </c>
      <c r="BU63" s="80" t="s">
        <v>88</v>
      </c>
      <c r="BV63" s="45" t="s">
        <v>105</v>
      </c>
      <c r="BW63" s="45"/>
      <c r="BX63" s="45"/>
      <c r="BY63" s="45" t="s">
        <v>96</v>
      </c>
      <c r="BZ63" s="22" t="s">
        <v>113</v>
      </c>
      <c r="CA63" s="7" t="s">
        <v>117</v>
      </c>
      <c r="CB63" s="5" t="s">
        <v>98</v>
      </c>
      <c r="CC63" s="5" t="s">
        <v>101</v>
      </c>
      <c r="CD63" s="5" t="s">
        <v>103</v>
      </c>
      <c r="CE63" s="5" t="s">
        <v>124</v>
      </c>
      <c r="CF63" s="22" t="s">
        <v>105</v>
      </c>
      <c r="CG63" s="5" t="s">
        <v>129</v>
      </c>
      <c r="CH63" s="5" t="s">
        <v>131</v>
      </c>
      <c r="CI63" s="5" t="s">
        <v>137</v>
      </c>
      <c r="CJ63" s="5" t="s">
        <v>138</v>
      </c>
      <c r="CK63" s="5" t="s">
        <v>139</v>
      </c>
      <c r="CL63" s="5" t="s">
        <v>113</v>
      </c>
      <c r="CM63" s="5" t="s">
        <v>115</v>
      </c>
      <c r="CN63" s="6" t="s">
        <v>116</v>
      </c>
      <c r="CO63" s="7" t="s">
        <v>121</v>
      </c>
      <c r="CP63" s="7" t="s">
        <v>122</v>
      </c>
      <c r="CQ63" s="7" t="s">
        <v>123</v>
      </c>
      <c r="CR63" s="7" t="s">
        <v>125</v>
      </c>
      <c r="CS63" s="22" t="s">
        <v>128</v>
      </c>
      <c r="CT63" s="22" t="s">
        <v>130</v>
      </c>
      <c r="CU63" s="22" t="s">
        <v>132</v>
      </c>
      <c r="CV63" s="22" t="s">
        <v>134</v>
      </c>
      <c r="CW63" s="22" t="s">
        <v>136</v>
      </c>
      <c r="CX63" s="22" t="s">
        <v>140</v>
      </c>
      <c r="CY63" s="22" t="s">
        <v>142</v>
      </c>
      <c r="CZ63" s="22" t="s">
        <v>143</v>
      </c>
      <c r="DA63" s="22" t="s">
        <v>144</v>
      </c>
      <c r="DB63" s="22" t="s">
        <v>145</v>
      </c>
      <c r="DC63" s="22" t="s">
        <v>146</v>
      </c>
      <c r="DD63" s="22" t="s">
        <v>147</v>
      </c>
      <c r="DE63" s="22" t="s">
        <v>148</v>
      </c>
      <c r="DF63" s="22" t="s">
        <v>151</v>
      </c>
      <c r="DG63" s="22" t="s">
        <v>152</v>
      </c>
      <c r="DH63" s="22" t="s">
        <v>153</v>
      </c>
      <c r="DI63" s="22" t="s">
        <v>168</v>
      </c>
      <c r="DJ63" s="45" t="s">
        <v>169</v>
      </c>
      <c r="DK63" s="80" t="s">
        <v>173</v>
      </c>
      <c r="DL63" s="69" t="s">
        <v>176</v>
      </c>
      <c r="DM63" s="69" t="s">
        <v>179</v>
      </c>
      <c r="DN63" s="69" t="s">
        <v>180</v>
      </c>
      <c r="DO63" s="69" t="s">
        <v>181</v>
      </c>
      <c r="DP63" s="69" t="s">
        <v>182</v>
      </c>
    </row>
    <row r="64" spans="1:120" ht="15.75" hidden="1">
      <c r="A64" s="112"/>
      <c r="B64" s="73"/>
      <c r="C64" s="73"/>
      <c r="D64" s="131"/>
      <c r="E64" s="127"/>
      <c r="F64" s="127"/>
      <c r="G64" s="127"/>
      <c r="H64" s="127"/>
      <c r="I64" s="127"/>
      <c r="J64" s="127"/>
      <c r="K64" s="127"/>
      <c r="L64" s="127"/>
      <c r="M64" s="131"/>
      <c r="N64" s="131"/>
      <c r="O64" s="131"/>
      <c r="P64" s="131"/>
      <c r="Q64" s="131"/>
      <c r="R64" s="131"/>
      <c r="S64" s="131"/>
      <c r="T64" s="131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9"/>
      <c r="AV64" s="2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9"/>
      <c r="BJ64" s="10"/>
      <c r="BK64" s="10"/>
      <c r="BL64" s="10"/>
      <c r="BM64" s="10"/>
      <c r="BN64" s="10"/>
      <c r="BO64" s="10"/>
      <c r="BP64" s="10"/>
      <c r="BQ64" s="10"/>
      <c r="BR64" s="9"/>
      <c r="BS64" s="9"/>
      <c r="BT64" s="9"/>
      <c r="BU64" s="2"/>
      <c r="BV64" s="10"/>
      <c r="BW64" s="10"/>
      <c r="BX64" s="10"/>
      <c r="BY64" s="10"/>
      <c r="BZ64" s="9"/>
      <c r="CA64" s="9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8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10"/>
      <c r="DK64" s="2"/>
      <c r="DL64" s="65"/>
      <c r="DM64" s="65"/>
      <c r="DN64" s="65"/>
      <c r="DO64" s="65"/>
      <c r="DP64" s="65"/>
    </row>
    <row r="65" spans="1:120" ht="15.75" hidden="1">
      <c r="A65" s="11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9"/>
      <c r="AV65" s="3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6"/>
      <c r="BJ65" s="17"/>
      <c r="BK65" s="17"/>
      <c r="BL65" s="17"/>
      <c r="BM65" s="17"/>
      <c r="BN65" s="17"/>
      <c r="BO65" s="17"/>
      <c r="BP65" s="17"/>
      <c r="BQ65" s="17"/>
      <c r="BR65" s="16"/>
      <c r="BS65" s="16"/>
      <c r="BT65" s="16"/>
      <c r="BU65" s="3"/>
      <c r="BV65" s="17"/>
      <c r="BW65" s="17"/>
      <c r="BX65" s="17"/>
      <c r="BY65" s="17"/>
      <c r="BZ65" s="16"/>
      <c r="CA65" s="16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15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7"/>
      <c r="DK65" s="3"/>
      <c r="DL65" s="68"/>
      <c r="DM65" s="68"/>
      <c r="DN65" s="68"/>
      <c r="DO65" s="68"/>
      <c r="DP65" s="68"/>
    </row>
    <row r="66" spans="1:120" ht="15.75" hidden="1">
      <c r="A66" s="112"/>
      <c r="B66" s="9"/>
      <c r="C66" s="9"/>
      <c r="D66" s="9"/>
      <c r="E66" s="9"/>
      <c r="F66" s="9"/>
      <c r="G66" s="10"/>
      <c r="H66" s="10"/>
      <c r="I66" s="10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10"/>
      <c r="Y66" s="9"/>
      <c r="Z66" s="8"/>
      <c r="AA66" s="2"/>
      <c r="AB66" s="2"/>
      <c r="AC66" s="8"/>
      <c r="AD66" s="9"/>
      <c r="AE66" s="9"/>
      <c r="AF66" s="9"/>
      <c r="AG66" s="10"/>
      <c r="AH66" s="10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7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9"/>
      <c r="BJ66" s="2"/>
      <c r="BK66" s="2"/>
      <c r="BL66" s="2"/>
      <c r="BM66" s="2"/>
      <c r="BN66" s="2"/>
      <c r="BO66" s="2"/>
      <c r="BP66" s="2"/>
      <c r="BQ66" s="2"/>
      <c r="BR66" s="9"/>
      <c r="BS66" s="9"/>
      <c r="BT66" s="9"/>
      <c r="BU66" s="8"/>
      <c r="BV66" s="9"/>
      <c r="BW66" s="9"/>
      <c r="BX66" s="9"/>
      <c r="BY66" s="9"/>
      <c r="BZ66" s="10"/>
      <c r="CA66" s="10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2"/>
      <c r="DK66" s="63"/>
      <c r="DL66" s="63"/>
      <c r="DM66" s="65"/>
      <c r="DN66" s="65"/>
      <c r="DO66" s="65"/>
      <c r="DP66" s="65"/>
    </row>
    <row r="67" spans="1:120" ht="15.75" hidden="1">
      <c r="A67" s="112"/>
      <c r="B67" s="9"/>
      <c r="C67" s="9"/>
      <c r="D67" s="9"/>
      <c r="E67" s="9"/>
      <c r="F67" s="9"/>
      <c r="G67" s="10"/>
      <c r="H67" s="10"/>
      <c r="I67" s="10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10"/>
      <c r="Y67" s="9"/>
      <c r="Z67" s="8"/>
      <c r="AA67" s="2"/>
      <c r="AB67" s="2"/>
      <c r="AC67" s="8"/>
      <c r="AD67" s="9"/>
      <c r="AE67" s="9"/>
      <c r="AF67" s="9"/>
      <c r="AG67" s="10"/>
      <c r="AH67" s="10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9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9"/>
      <c r="BJ67" s="2"/>
      <c r="BK67" s="2"/>
      <c r="BL67" s="2"/>
      <c r="BM67" s="2"/>
      <c r="BN67" s="2"/>
      <c r="BO67" s="2"/>
      <c r="BP67" s="2"/>
      <c r="BQ67" s="2"/>
      <c r="BR67" s="9"/>
      <c r="BS67" s="9"/>
      <c r="BT67" s="9"/>
      <c r="BU67" s="8"/>
      <c r="BV67" s="9"/>
      <c r="BW67" s="9"/>
      <c r="BX67" s="9"/>
      <c r="BY67" s="9"/>
      <c r="BZ67" s="10"/>
      <c r="CA67" s="10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2"/>
      <c r="DK67" s="63"/>
      <c r="DL67" s="63"/>
      <c r="DM67" s="65"/>
      <c r="DN67" s="65"/>
      <c r="DO67" s="65"/>
      <c r="DP67" s="65"/>
    </row>
    <row r="68" spans="1:120" ht="15.75" hidden="1">
      <c r="A68" s="113" t="s">
        <v>83</v>
      </c>
      <c r="B68" s="46">
        <f aca="true" t="shared" si="76" ref="B68:G68">SUM(B70:B72)</f>
        <v>30.786190159953073</v>
      </c>
      <c r="C68" s="46">
        <f t="shared" si="76"/>
        <v>29.96648506177334</v>
      </c>
      <c r="D68" s="46">
        <f t="shared" si="76"/>
        <v>29.07092740899858</v>
      </c>
      <c r="E68" s="46">
        <f t="shared" si="76"/>
        <v>29.194150428738112</v>
      </c>
      <c r="F68" s="47">
        <f t="shared" si="76"/>
        <v>29.04012600396961</v>
      </c>
      <c r="G68" s="47">
        <f t="shared" si="76"/>
        <v>29.9124930119911</v>
      </c>
      <c r="H68" s="47">
        <f aca="true" t="shared" si="77" ref="H68:O68">SUM(H70:H72)</f>
        <v>29.604158974310366</v>
      </c>
      <c r="I68" s="47">
        <f t="shared" si="77"/>
        <v>30.001998917723597</v>
      </c>
      <c r="J68" s="46">
        <f t="shared" si="77"/>
        <v>30.499610344115474</v>
      </c>
      <c r="K68" s="46">
        <f t="shared" si="77"/>
        <v>30.27985031769513</v>
      </c>
      <c r="L68" s="46">
        <f t="shared" si="77"/>
        <v>30.199429901600915</v>
      </c>
      <c r="M68" s="46">
        <f t="shared" si="77"/>
        <v>30.19361865277854</v>
      </c>
      <c r="N68" s="46">
        <f t="shared" si="77"/>
        <v>30.508027971038292</v>
      </c>
      <c r="O68" s="46">
        <f t="shared" si="77"/>
        <v>30.588615147368323</v>
      </c>
      <c r="P68" s="46">
        <f aca="true" t="shared" si="78" ref="P68:Y68">SUM(P70:P72)</f>
        <v>30.52311878937363</v>
      </c>
      <c r="Q68" s="46">
        <f t="shared" si="78"/>
        <v>30.21263764781834</v>
      </c>
      <c r="R68" s="46">
        <f t="shared" si="78"/>
        <v>30.31708770724518</v>
      </c>
      <c r="S68" s="46">
        <f t="shared" si="78"/>
        <v>30.296947891353767</v>
      </c>
      <c r="T68" s="46">
        <f t="shared" si="78"/>
        <v>30.621759511018332</v>
      </c>
      <c r="U68" s="46">
        <f t="shared" si="78"/>
        <v>30.99011593387747</v>
      </c>
      <c r="V68" s="46">
        <f t="shared" si="78"/>
        <v>31.049448721809778</v>
      </c>
      <c r="W68" s="46">
        <f t="shared" si="78"/>
        <v>31.06356858602694</v>
      </c>
      <c r="X68" s="47">
        <f t="shared" si="78"/>
        <v>31.215231171490636</v>
      </c>
      <c r="Y68" s="46">
        <f t="shared" si="78"/>
        <v>34.56078818365776</v>
      </c>
      <c r="Z68" s="78">
        <f aca="true" t="shared" si="79" ref="Z68:AE68">SUM(Z70:Z72)</f>
        <v>33.92339192645106</v>
      </c>
      <c r="AA68" s="46">
        <f t="shared" si="79"/>
        <v>34.56079433992547</v>
      </c>
      <c r="AB68" s="46">
        <f t="shared" si="79"/>
        <v>32.60297689465626</v>
      </c>
      <c r="AC68" s="46">
        <f t="shared" si="79"/>
        <v>32.6747648429932</v>
      </c>
      <c r="AD68" s="48">
        <f t="shared" si="79"/>
        <v>36.653571755028366</v>
      </c>
      <c r="AE68" s="48">
        <f t="shared" si="79"/>
        <v>36.47383584377182</v>
      </c>
      <c r="AF68" s="48">
        <f>SUM(AF70:AF72)</f>
        <v>38.29600085041925</v>
      </c>
      <c r="AG68" s="70">
        <f>SUM(AG70:AG72)</f>
        <v>37.85419718691518</v>
      </c>
      <c r="AH68" s="47">
        <f>SUM(AH70:AH72)</f>
        <v>40.22881371328171</v>
      </c>
      <c r="AI68" s="72">
        <f aca="true" t="shared" si="80" ref="AI68:AX68">SUM(AI70:AI72)</f>
        <v>43.16283430840864</v>
      </c>
      <c r="AJ68" s="72">
        <f t="shared" si="80"/>
        <v>43.09004328755573</v>
      </c>
      <c r="AK68" s="72">
        <f t="shared" si="80"/>
        <v>43.00646417183201</v>
      </c>
      <c r="AL68" s="72">
        <f t="shared" si="80"/>
        <v>42.69393898679183</v>
      </c>
      <c r="AM68" s="72">
        <f t="shared" si="80"/>
        <v>42.78796808898707</v>
      </c>
      <c r="AN68" s="72">
        <f t="shared" si="80"/>
        <v>43.617046213551184</v>
      </c>
      <c r="AO68" s="72">
        <f t="shared" si="80"/>
        <v>44.51054314817342</v>
      </c>
      <c r="AP68" s="72">
        <f t="shared" si="80"/>
        <v>44.616748230831035</v>
      </c>
      <c r="AQ68" s="72">
        <f t="shared" si="80"/>
        <v>44.59121332782473</v>
      </c>
      <c r="AR68" s="72">
        <f t="shared" si="80"/>
        <v>44.32332223272441</v>
      </c>
      <c r="AS68" s="72">
        <f t="shared" si="80"/>
        <v>44.58544636852895</v>
      </c>
      <c r="AT68" s="72">
        <f t="shared" si="80"/>
        <v>44.89362248038722</v>
      </c>
      <c r="AU68" s="46">
        <f t="shared" si="80"/>
        <v>43.596784607218076</v>
      </c>
      <c r="AV68" s="72">
        <f t="shared" si="80"/>
        <v>44.871944566258705</v>
      </c>
      <c r="AW68" s="72">
        <f t="shared" si="80"/>
        <v>44.94937669067205</v>
      </c>
      <c r="AX68" s="72">
        <f t="shared" si="80"/>
        <v>41.26571706186683</v>
      </c>
      <c r="AY68" s="72">
        <f>SUM(AY70:AY72)</f>
        <v>44.84202701176276</v>
      </c>
      <c r="AZ68" s="72">
        <f>SUM(AZ70:AZ72)</f>
        <v>44.84202701176276</v>
      </c>
      <c r="BA68" s="72">
        <f>SUM(BA70:BA72)</f>
        <v>43.357470858918504</v>
      </c>
      <c r="BB68" s="72">
        <f>SUM(BB70:BB72)</f>
        <v>44.47124594472758</v>
      </c>
      <c r="BC68" s="72">
        <f>SUM(BC70:BC72)</f>
        <v>44.37632444013023</v>
      </c>
      <c r="BD68" s="72">
        <f aca="true" t="shared" si="81" ref="BD68:BP68">SUM(BD70:BD72)</f>
        <v>44.716288734825675</v>
      </c>
      <c r="BE68" s="72">
        <f t="shared" si="81"/>
        <v>45.016453965629125</v>
      </c>
      <c r="BF68" s="72">
        <f t="shared" si="81"/>
        <v>43.66400785529232</v>
      </c>
      <c r="BG68" s="72">
        <f t="shared" si="81"/>
        <v>43.74187688390463</v>
      </c>
      <c r="BH68" s="72">
        <f t="shared" si="81"/>
        <v>43.60765287663817</v>
      </c>
      <c r="BI68" s="46">
        <f aca="true" t="shared" si="82" ref="BI68:BO68">SUM(BI70:BI72)</f>
        <v>41.26573287501113</v>
      </c>
      <c r="BJ68" s="72">
        <f t="shared" si="82"/>
        <v>43.16283430840864</v>
      </c>
      <c r="BK68" s="72">
        <f t="shared" si="82"/>
        <v>40.59168183588732</v>
      </c>
      <c r="BL68" s="72">
        <f t="shared" si="82"/>
        <v>41.629318974467495</v>
      </c>
      <c r="BM68" s="72">
        <f t="shared" si="82"/>
        <v>41.77810550663713</v>
      </c>
      <c r="BN68" s="72">
        <f t="shared" si="82"/>
        <v>41.73414875792516</v>
      </c>
      <c r="BO68" s="72">
        <f t="shared" si="82"/>
        <v>41.57202819584798</v>
      </c>
      <c r="BP68" s="72">
        <f t="shared" si="81"/>
        <v>41.58274467623002</v>
      </c>
      <c r="BQ68" s="72">
        <v>41.42501962976011</v>
      </c>
      <c r="BR68" s="46">
        <f>SUM(BR70:BR72)</f>
        <v>41.48515952366628</v>
      </c>
      <c r="BS68" s="46">
        <f aca="true" t="shared" si="83" ref="BS68:CS68">SUM(BS70:BS72)</f>
        <v>45.04353516136294</v>
      </c>
      <c r="BT68" s="46">
        <f>SUM(BT70:BT73)</f>
        <v>47.190164821949914</v>
      </c>
      <c r="BU68" s="46">
        <f t="shared" si="83"/>
        <v>40.59168183588732</v>
      </c>
      <c r="BV68" s="46">
        <f t="shared" si="83"/>
        <v>42.52346828192654</v>
      </c>
      <c r="BW68" s="46">
        <f t="shared" si="83"/>
        <v>41.36064650957151</v>
      </c>
      <c r="BX68" s="46">
        <f t="shared" si="83"/>
        <v>42.41804215626185</v>
      </c>
      <c r="BY68" s="46">
        <f t="shared" si="83"/>
        <v>41.72396356796183</v>
      </c>
      <c r="BZ68" s="46">
        <f t="shared" si="83"/>
        <v>44.66385152321897</v>
      </c>
      <c r="CA68" s="46">
        <f t="shared" si="83"/>
        <v>41.575166966167984</v>
      </c>
      <c r="CB68" s="46">
        <f t="shared" si="83"/>
        <v>41.56599884839423</v>
      </c>
      <c r="CC68" s="46">
        <f t="shared" si="83"/>
        <v>41.57560271635198</v>
      </c>
      <c r="CD68" s="46">
        <f t="shared" si="83"/>
        <v>41.4043711114089</v>
      </c>
      <c r="CE68" s="46">
        <f t="shared" si="83"/>
        <v>41.48515952366628</v>
      </c>
      <c r="CF68" s="46">
        <f t="shared" si="83"/>
        <v>42.61013852285005</v>
      </c>
      <c r="CG68" s="46">
        <f t="shared" si="83"/>
        <v>43.71431743620525</v>
      </c>
      <c r="CH68" s="46">
        <f t="shared" si="83"/>
        <v>43.46067550112297</v>
      </c>
      <c r="CI68" s="46">
        <f t="shared" si="83"/>
        <v>43.99499524857538</v>
      </c>
      <c r="CJ68" s="46">
        <f t="shared" si="83"/>
        <v>43.91825083453505</v>
      </c>
      <c r="CK68" s="46">
        <f t="shared" si="83"/>
        <v>43.868601880924246</v>
      </c>
      <c r="CL68" s="46">
        <f t="shared" si="83"/>
        <v>43.82683466960314</v>
      </c>
      <c r="CM68" s="46">
        <f t="shared" si="83"/>
        <v>44.66385152321897</v>
      </c>
      <c r="CN68" s="46">
        <f t="shared" si="83"/>
        <v>44.542156170683576</v>
      </c>
      <c r="CO68" s="46">
        <f t="shared" si="83"/>
        <v>44.506538028898376</v>
      </c>
      <c r="CP68" s="46">
        <f t="shared" si="83"/>
        <v>44.733646438684744</v>
      </c>
      <c r="CQ68" s="46">
        <f t="shared" si="83"/>
        <v>44.84829279615158</v>
      </c>
      <c r="CR68" s="46">
        <f t="shared" si="83"/>
        <v>45.04353516136294</v>
      </c>
      <c r="CS68" s="46">
        <f t="shared" si="83"/>
        <v>44.95476614885786</v>
      </c>
      <c r="CT68" s="46">
        <f aca="true" t="shared" si="84" ref="CT68:DH68">SUM(CT70:CT72)</f>
        <v>45.36460076649321</v>
      </c>
      <c r="CU68" s="46">
        <f t="shared" si="84"/>
        <v>44.94113168257511</v>
      </c>
      <c r="CV68" s="46">
        <f t="shared" si="84"/>
        <v>45.2524661791731</v>
      </c>
      <c r="CW68" s="46">
        <f t="shared" si="84"/>
        <v>45.59287369744741</v>
      </c>
      <c r="CX68" s="46">
        <f>SUM(CX70:CX73)</f>
        <v>46.23679410369131</v>
      </c>
      <c r="CY68" s="46">
        <f t="shared" si="84"/>
        <v>46.06259858672146</v>
      </c>
      <c r="CZ68" s="46">
        <f t="shared" si="84"/>
        <v>46.046960295436996</v>
      </c>
      <c r="DA68" s="46">
        <f t="shared" si="84"/>
        <v>45.529064867862004</v>
      </c>
      <c r="DB68" s="46">
        <f t="shared" si="84"/>
        <v>45.60733069840464</v>
      </c>
      <c r="DC68" s="46">
        <f t="shared" si="84"/>
        <v>45.62371034371664</v>
      </c>
      <c r="DD68" s="46">
        <f t="shared" si="84"/>
        <v>44.57040552579834</v>
      </c>
      <c r="DE68" s="46">
        <f t="shared" si="84"/>
        <v>45.962884940666726</v>
      </c>
      <c r="DF68" s="46">
        <f t="shared" si="84"/>
        <v>46.06960928627474</v>
      </c>
      <c r="DG68" s="46">
        <f t="shared" si="84"/>
        <v>44.713434704498624</v>
      </c>
      <c r="DH68" s="46">
        <f t="shared" si="84"/>
        <v>44.54715410460455</v>
      </c>
      <c r="DI68" s="46">
        <f>SUM(DI70:DI73)</f>
        <v>45.843465921973184</v>
      </c>
      <c r="DJ68" s="47">
        <f>SUM(DJ70:DJ73)</f>
        <v>45.97605202688916</v>
      </c>
      <c r="DK68" s="114">
        <v>44.78249098249421</v>
      </c>
      <c r="DL68" s="136">
        <v>45.84732488388745</v>
      </c>
      <c r="DM68" s="114">
        <f>SUM(DM70:DM73)</f>
        <v>45.79650051964321</v>
      </c>
      <c r="DN68" s="114">
        <f>SUM(DN70:DN73)</f>
        <v>45.79408711546559</v>
      </c>
      <c r="DO68" s="114">
        <f>SUM(DO70:DO73)</f>
        <v>45.8876924631873</v>
      </c>
      <c r="DP68" s="114">
        <f>SUM(DP70:DP73)</f>
        <v>45.8876924631873</v>
      </c>
    </row>
    <row r="69" spans="1:120" ht="15.75" hidden="1">
      <c r="A69" s="112" t="s">
        <v>0</v>
      </c>
      <c r="B69" s="9"/>
      <c r="C69" s="9"/>
      <c r="D69" s="9"/>
      <c r="E69" s="9"/>
      <c r="F69" s="10"/>
      <c r="G69" s="10"/>
      <c r="H69" s="10"/>
      <c r="I69" s="10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10"/>
      <c r="Y69" s="9"/>
      <c r="Z69" s="8"/>
      <c r="AA69" s="9"/>
      <c r="AB69" s="9"/>
      <c r="AC69" s="9"/>
      <c r="AD69" s="9"/>
      <c r="AE69" s="9"/>
      <c r="AF69" s="9"/>
      <c r="AG69" s="10"/>
      <c r="AH69" s="10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9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9"/>
      <c r="BJ69" s="2"/>
      <c r="BK69" s="2"/>
      <c r="BL69" s="2"/>
      <c r="BM69" s="2"/>
      <c r="BN69" s="2"/>
      <c r="BO69" s="2"/>
      <c r="BP69" s="2"/>
      <c r="BQ69" s="2"/>
      <c r="BR69" s="9"/>
      <c r="BS69" s="9"/>
      <c r="BT69" s="9"/>
      <c r="BU69" s="8"/>
      <c r="BV69" s="9"/>
      <c r="BW69" s="9"/>
      <c r="BX69" s="9"/>
      <c r="BY69" s="9"/>
      <c r="BZ69" s="10"/>
      <c r="CA69" s="10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10"/>
      <c r="DK69" s="65"/>
      <c r="DL69" s="63"/>
      <c r="DM69" s="65"/>
      <c r="DN69" s="65"/>
      <c r="DO69" s="65"/>
      <c r="DP69" s="65"/>
    </row>
    <row r="70" spans="1:120" ht="15.75" hidden="1">
      <c r="A70" s="112" t="s">
        <v>2</v>
      </c>
      <c r="B70" s="33">
        <f aca="true" t="shared" si="85" ref="B70:G70">B14/B55*100</f>
        <v>20.03241955661676</v>
      </c>
      <c r="C70" s="33">
        <f t="shared" si="85"/>
        <v>19.146742289243583</v>
      </c>
      <c r="D70" s="33">
        <f t="shared" si="85"/>
        <v>18.10332951971795</v>
      </c>
      <c r="E70" s="33">
        <f t="shared" si="85"/>
        <v>17.46052336514504</v>
      </c>
      <c r="F70" s="34">
        <f t="shared" si="85"/>
        <v>17.01793551198594</v>
      </c>
      <c r="G70" s="34">
        <f t="shared" si="85"/>
        <v>17.532364372189267</v>
      </c>
      <c r="H70" s="34">
        <f aca="true" t="shared" si="86" ref="H70:O70">H14/H55*100</f>
        <v>17.40852163034167</v>
      </c>
      <c r="I70" s="34">
        <f t="shared" si="86"/>
        <v>17.699591201152963</v>
      </c>
      <c r="J70" s="33">
        <f t="shared" si="86"/>
        <v>18.130489251475904</v>
      </c>
      <c r="K70" s="33">
        <f t="shared" si="86"/>
        <v>17.9967946062054</v>
      </c>
      <c r="L70" s="33">
        <f t="shared" si="86"/>
        <v>17.917793608907896</v>
      </c>
      <c r="M70" s="33">
        <f t="shared" si="86"/>
        <v>17.916094186022868</v>
      </c>
      <c r="N70" s="33">
        <f t="shared" si="86"/>
        <v>18.06571412521295</v>
      </c>
      <c r="O70" s="33">
        <f t="shared" si="86"/>
        <v>18.13342658872096</v>
      </c>
      <c r="P70" s="33">
        <f aca="true" t="shared" si="87" ref="P70:Y70">P14/P55*100</f>
        <v>18.104810049541538</v>
      </c>
      <c r="Q70" s="33">
        <f t="shared" si="87"/>
        <v>17.94926376895703</v>
      </c>
      <c r="R70" s="33">
        <f t="shared" si="87"/>
        <v>18.008718699357686</v>
      </c>
      <c r="S70" s="33">
        <f t="shared" si="87"/>
        <v>17.97238779136133</v>
      </c>
      <c r="T70" s="33">
        <f t="shared" si="87"/>
        <v>18.374643701110323</v>
      </c>
      <c r="U70" s="33">
        <f t="shared" si="87"/>
        <v>18.767087631264477</v>
      </c>
      <c r="V70" s="33">
        <f t="shared" si="87"/>
        <v>18.88559059654957</v>
      </c>
      <c r="W70" s="33">
        <f t="shared" si="87"/>
        <v>18.88849857979886</v>
      </c>
      <c r="X70" s="34">
        <f t="shared" si="87"/>
        <v>19.06269374690703</v>
      </c>
      <c r="Y70" s="33">
        <f t="shared" si="87"/>
        <v>21.024809758600053</v>
      </c>
      <c r="Z70" s="35">
        <f aca="true" t="shared" si="88" ref="Z70:AE70">Z14/Z55*100</f>
        <v>25.006879026253596</v>
      </c>
      <c r="AA70" s="33">
        <f t="shared" si="88"/>
        <v>21.024813503721738</v>
      </c>
      <c r="AB70" s="33">
        <f t="shared" si="88"/>
        <v>19.739964031679172</v>
      </c>
      <c r="AC70" s="33">
        <f t="shared" si="88"/>
        <v>19.800810732980224</v>
      </c>
      <c r="AD70" s="9">
        <f t="shared" si="88"/>
        <v>26.538931304656053</v>
      </c>
      <c r="AE70" s="9">
        <f t="shared" si="88"/>
        <v>26.422472881340376</v>
      </c>
      <c r="AF70" s="9">
        <f>AF14/AF55*100</f>
        <v>28.387801789404886</v>
      </c>
      <c r="AG70" s="10">
        <f>AG14/AG55*100</f>
        <v>28.08122549559239</v>
      </c>
      <c r="AH70" s="34">
        <f>AH14/AH55*100</f>
        <v>29.943239506410475</v>
      </c>
      <c r="AI70" s="36">
        <f aca="true" t="shared" si="89" ref="AI70:AT70">AI14/AI55*100</f>
        <v>33.83599780404536</v>
      </c>
      <c r="AJ70" s="36">
        <f t="shared" si="89"/>
        <v>33.73200805419155</v>
      </c>
      <c r="AK70" s="36">
        <f t="shared" si="89"/>
        <v>33.70343268831993</v>
      </c>
      <c r="AL70" s="36">
        <f t="shared" si="89"/>
        <v>33.45651139064309</v>
      </c>
      <c r="AM70" s="36">
        <f t="shared" si="89"/>
        <v>33.57703901625798</v>
      </c>
      <c r="AN70" s="36">
        <f t="shared" si="89"/>
        <v>34.427642179091656</v>
      </c>
      <c r="AO70" s="36">
        <f t="shared" si="89"/>
        <v>35.47225707306737</v>
      </c>
      <c r="AP70" s="36">
        <f t="shared" si="89"/>
        <v>35.58394794241137</v>
      </c>
      <c r="AQ70" s="36">
        <f t="shared" si="89"/>
        <v>35.65168377428055</v>
      </c>
      <c r="AR70" s="36">
        <f t="shared" si="89"/>
        <v>35.44174001950076</v>
      </c>
      <c r="AS70" s="36">
        <f t="shared" si="89"/>
        <v>35.63309864805204</v>
      </c>
      <c r="AT70" s="36">
        <f t="shared" si="89"/>
        <v>35.966836300507495</v>
      </c>
      <c r="AU70" s="33">
        <f aca="true" t="shared" si="90" ref="AU70:BC70">AU14/AU55*100</f>
        <v>35.39334167288058</v>
      </c>
      <c r="AV70" s="36">
        <f>AV14/AV55*100</f>
        <v>36.165541073804455</v>
      </c>
      <c r="AW70" s="36">
        <f>AW14/AW55*100</f>
        <v>36.25080993882918</v>
      </c>
      <c r="AX70" s="36">
        <f>AX14/AX55*100</f>
        <v>34.0341420101133</v>
      </c>
      <c r="AY70" s="36">
        <f t="shared" si="90"/>
        <v>36.115063929434115</v>
      </c>
      <c r="AZ70" s="36">
        <f t="shared" si="90"/>
        <v>36.115063929434115</v>
      </c>
      <c r="BA70" s="36">
        <f t="shared" si="90"/>
        <v>35.3281350212595</v>
      </c>
      <c r="BB70" s="36">
        <f>BB14/BB55*100</f>
        <v>35.85231722121493</v>
      </c>
      <c r="BC70" s="36">
        <f t="shared" si="90"/>
        <v>35.9634639509963</v>
      </c>
      <c r="BD70" s="36">
        <f aca="true" t="shared" si="91" ref="BD70:BP70">BD14/BD55*100</f>
        <v>36.38740800597515</v>
      </c>
      <c r="BE70" s="36">
        <f t="shared" si="91"/>
        <v>36.703344528713295</v>
      </c>
      <c r="BF70" s="36">
        <f t="shared" si="91"/>
        <v>35.912263070870516</v>
      </c>
      <c r="BG70" s="36">
        <f t="shared" si="91"/>
        <v>36.01235461863009</v>
      </c>
      <c r="BH70" s="36">
        <f t="shared" si="91"/>
        <v>35.649346186649446</v>
      </c>
      <c r="BI70" s="33">
        <f t="shared" si="91"/>
        <v>34.03415505209675</v>
      </c>
      <c r="BJ70" s="36">
        <f t="shared" si="91"/>
        <v>33.83599780404536</v>
      </c>
      <c r="BK70" s="36">
        <f t="shared" si="91"/>
        <v>33.50534432906098</v>
      </c>
      <c r="BL70" s="36">
        <f>BL14/BL55*100</f>
        <v>34.47182973359402</v>
      </c>
      <c r="BM70" s="36">
        <f>BM14/BM55*100</f>
        <v>34.616167580430066</v>
      </c>
      <c r="BN70" s="36">
        <f>BN14/BN55*100</f>
        <v>34.59037540224338</v>
      </c>
      <c r="BO70" s="36">
        <f>BO14/BO55*100</f>
        <v>34.45589387741869</v>
      </c>
      <c r="BP70" s="36">
        <f t="shared" si="91"/>
        <v>34.436044136195285</v>
      </c>
      <c r="BQ70" s="36">
        <v>34.26421157038428</v>
      </c>
      <c r="BR70" s="33">
        <f>BR14/BR55*100</f>
        <v>34.3377385617402</v>
      </c>
      <c r="BS70" s="33">
        <f aca="true" t="shared" si="92" ref="BS70:DI70">BS14/BS55*100</f>
        <v>38.73012460291815</v>
      </c>
      <c r="BT70" s="33">
        <f t="shared" si="92"/>
        <v>38.66825405780178</v>
      </c>
      <c r="BU70" s="33">
        <f t="shared" si="92"/>
        <v>33.50534432906098</v>
      </c>
      <c r="BV70" s="33">
        <f t="shared" si="92"/>
        <v>35.47586518795845</v>
      </c>
      <c r="BW70" s="33">
        <f t="shared" si="92"/>
        <v>34.13687611741176</v>
      </c>
      <c r="BX70" s="33">
        <f t="shared" si="92"/>
        <v>35.44596395444597</v>
      </c>
      <c r="BY70" s="33">
        <f t="shared" si="92"/>
        <v>34.585831540948</v>
      </c>
      <c r="BZ70" s="33">
        <f t="shared" si="92"/>
        <v>38.0569475460173</v>
      </c>
      <c r="CA70" s="33">
        <f t="shared" si="92"/>
        <v>34.42449624579512</v>
      </c>
      <c r="CB70" s="33">
        <f t="shared" si="92"/>
        <v>34.45479648226958</v>
      </c>
      <c r="CC70" s="33">
        <f t="shared" si="92"/>
        <v>34.43401677579494</v>
      </c>
      <c r="CD70" s="33">
        <f t="shared" si="92"/>
        <v>34.25107038444166</v>
      </c>
      <c r="CE70" s="33">
        <f t="shared" si="92"/>
        <v>34.3377385617402</v>
      </c>
      <c r="CF70" s="33">
        <f t="shared" si="92"/>
        <v>35.597210983960956</v>
      </c>
      <c r="CG70" s="33">
        <f t="shared" si="92"/>
        <v>36.89307336623293</v>
      </c>
      <c r="CH70" s="33">
        <f t="shared" si="92"/>
        <v>36.70593676284281</v>
      </c>
      <c r="CI70" s="33">
        <f t="shared" si="92"/>
        <v>37.313871618468234</v>
      </c>
      <c r="CJ70" s="33">
        <f t="shared" si="92"/>
        <v>37.201576182020226</v>
      </c>
      <c r="CK70" s="33">
        <f t="shared" si="92"/>
        <v>37.181753432589076</v>
      </c>
      <c r="CL70" s="33">
        <f t="shared" si="92"/>
        <v>37.142152786323145</v>
      </c>
      <c r="CM70" s="33">
        <f t="shared" si="92"/>
        <v>38.0569475460173</v>
      </c>
      <c r="CN70" s="33">
        <f t="shared" si="92"/>
        <v>38.0126224314047</v>
      </c>
      <c r="CO70" s="33">
        <f t="shared" si="92"/>
        <v>38.00864312305074</v>
      </c>
      <c r="CP70" s="33">
        <f t="shared" si="92"/>
        <v>38.30875264728919</v>
      </c>
      <c r="CQ70" s="33">
        <f t="shared" si="92"/>
        <v>38.489805472793634</v>
      </c>
      <c r="CR70" s="33">
        <f t="shared" si="92"/>
        <v>38.73012460291815</v>
      </c>
      <c r="CS70" s="33">
        <f t="shared" si="92"/>
        <v>38.67785136116036</v>
      </c>
      <c r="CT70" s="33">
        <f aca="true" t="shared" si="93" ref="CT70:DH70">CT14/CT55*100</f>
        <v>39.1509616512902</v>
      </c>
      <c r="CU70" s="33">
        <f t="shared" si="93"/>
        <v>38.743402213551065</v>
      </c>
      <c r="CV70" s="33">
        <f t="shared" si="93"/>
        <v>39.08858205077525</v>
      </c>
      <c r="CW70" s="33">
        <f t="shared" si="93"/>
        <v>39.44245291171587</v>
      </c>
      <c r="CX70" s="33">
        <f t="shared" si="93"/>
        <v>40.15801787454306</v>
      </c>
      <c r="CY70" s="33">
        <f t="shared" si="93"/>
        <v>39.95273837106585</v>
      </c>
      <c r="CZ70" s="33">
        <f t="shared" si="93"/>
        <v>39.943134030077765</v>
      </c>
      <c r="DA70" s="33">
        <f t="shared" si="93"/>
        <v>39.39608417152489</v>
      </c>
      <c r="DB70" s="33">
        <f t="shared" si="93"/>
        <v>39.46836521960397</v>
      </c>
      <c r="DC70" s="33">
        <f t="shared" si="93"/>
        <v>39.51097862300046</v>
      </c>
      <c r="DD70" s="33">
        <f t="shared" si="93"/>
        <v>38.66825405780178</v>
      </c>
      <c r="DE70" s="33">
        <f t="shared" si="93"/>
        <v>39.91433223281494</v>
      </c>
      <c r="DF70" s="33">
        <f t="shared" si="93"/>
        <v>40.01823299032779</v>
      </c>
      <c r="DG70" s="33">
        <f t="shared" si="93"/>
        <v>38.83554900040894</v>
      </c>
      <c r="DH70" s="33">
        <f t="shared" si="93"/>
        <v>38.63551399282474</v>
      </c>
      <c r="DI70" s="33">
        <f t="shared" si="92"/>
        <v>37.65132905373657</v>
      </c>
      <c r="DJ70" s="34">
        <f>DJ14/DJ55*100</f>
        <v>37.84568496620734</v>
      </c>
      <c r="DK70" s="64">
        <v>38.904964588744875</v>
      </c>
      <c r="DL70" s="63">
        <v>37.78149139668771</v>
      </c>
      <c r="DM70" s="64">
        <f>DM14/DM55*100</f>
        <v>37.65155787427548</v>
      </c>
      <c r="DN70" s="64">
        <f>DN14/DN55*100</f>
        <v>37.67239496994687</v>
      </c>
      <c r="DO70" s="64">
        <f>DO14/DO55*100</f>
        <v>37.81133360734479</v>
      </c>
      <c r="DP70" s="64">
        <f>DP14/DP55*100</f>
        <v>37.81133360734479</v>
      </c>
    </row>
    <row r="71" spans="1:120" ht="18" hidden="1">
      <c r="A71" s="112" t="s">
        <v>84</v>
      </c>
      <c r="B71" s="9">
        <f aca="true" t="shared" si="94" ref="B71:G71">B45/B55*100</f>
        <v>1.820286954674564</v>
      </c>
      <c r="C71" s="9">
        <f t="shared" si="94"/>
        <v>1.7907392149473813</v>
      </c>
      <c r="D71" s="9">
        <f t="shared" si="94"/>
        <v>1.7376295850942118</v>
      </c>
      <c r="E71" s="9">
        <f t="shared" si="94"/>
        <v>1.717963934535762</v>
      </c>
      <c r="F71" s="10">
        <f t="shared" si="94"/>
        <v>1.6664642016063516</v>
      </c>
      <c r="G71" s="10">
        <f t="shared" si="94"/>
        <v>1.6903785185729734</v>
      </c>
      <c r="H71" s="10">
        <f aca="true" t="shared" si="95" ref="H71:O71">H45/H55*100</f>
        <v>1.6653268154554584</v>
      </c>
      <c r="I71" s="10">
        <f t="shared" si="95"/>
        <v>1.684189778495709</v>
      </c>
      <c r="J71" s="9">
        <f t="shared" si="95"/>
        <v>1.7069963502964458</v>
      </c>
      <c r="K71" s="9">
        <f t="shared" si="95"/>
        <v>1.702299963149553</v>
      </c>
      <c r="L71" s="9">
        <f t="shared" si="95"/>
        <v>1.704826549117084</v>
      </c>
      <c r="M71" s="9">
        <f t="shared" si="95"/>
        <v>1.7096693454628589</v>
      </c>
      <c r="N71" s="9">
        <f t="shared" si="95"/>
        <v>1.7474853718769465</v>
      </c>
      <c r="O71" s="9">
        <f t="shared" si="95"/>
        <v>1.7407925492894212</v>
      </c>
      <c r="P71" s="9">
        <f aca="true" t="shared" si="96" ref="P71:Y71">P45/P55*100</f>
        <v>1.729306160055245</v>
      </c>
      <c r="Q71" s="9">
        <f t="shared" si="96"/>
        <v>1.6832769985958285</v>
      </c>
      <c r="R71" s="9">
        <f t="shared" si="96"/>
        <v>1.6769908593852259</v>
      </c>
      <c r="S71" s="9">
        <f t="shared" si="96"/>
        <v>1.6948598005074877</v>
      </c>
      <c r="T71" s="9">
        <f t="shared" si="96"/>
        <v>1.6710986705824085</v>
      </c>
      <c r="U71" s="9">
        <f t="shared" si="96"/>
        <v>1.6945134605567334</v>
      </c>
      <c r="V71" s="9">
        <f t="shared" si="96"/>
        <v>1.6942010141913533</v>
      </c>
      <c r="W71" s="9">
        <f t="shared" si="96"/>
        <v>1.7003190007415323</v>
      </c>
      <c r="X71" s="10">
        <f t="shared" si="96"/>
        <v>1.7082113755351398</v>
      </c>
      <c r="Y71" s="9">
        <f t="shared" si="96"/>
        <v>2.8475646250748143</v>
      </c>
      <c r="Z71" s="8">
        <f aca="true" t="shared" si="97" ref="Z71:AE71">Z45/Z55*100</f>
        <v>3.1609530283901455</v>
      </c>
      <c r="AA71" s="9">
        <f t="shared" si="97"/>
        <v>2.847565132307752</v>
      </c>
      <c r="AB71" s="9">
        <f t="shared" si="97"/>
        <v>2.656210224155305</v>
      </c>
      <c r="AC71" s="9">
        <f t="shared" si="97"/>
        <v>2.6542309472510484</v>
      </c>
      <c r="AD71" s="9">
        <f t="shared" si="97"/>
        <v>0</v>
      </c>
      <c r="AE71" s="9">
        <f t="shared" si="97"/>
        <v>0</v>
      </c>
      <c r="AF71" s="9">
        <f>AF45/AF55*100</f>
        <v>0</v>
      </c>
      <c r="AG71" s="10">
        <f>AG45/AG55*100</f>
        <v>0</v>
      </c>
      <c r="AH71" s="56">
        <f>AH45/AH55*100</f>
        <v>0</v>
      </c>
      <c r="AI71" s="2">
        <f aca="true" t="shared" si="98" ref="AI71:AU71">AI45/AI55*100</f>
        <v>0</v>
      </c>
      <c r="AJ71" s="2">
        <f t="shared" si="98"/>
        <v>0</v>
      </c>
      <c r="AK71" s="2">
        <f t="shared" si="98"/>
        <v>0</v>
      </c>
      <c r="AL71" s="2">
        <f t="shared" si="98"/>
        <v>0</v>
      </c>
      <c r="AM71" s="2">
        <f t="shared" si="98"/>
        <v>0</v>
      </c>
      <c r="AN71" s="2">
        <f t="shared" si="98"/>
        <v>0</v>
      </c>
      <c r="AO71" s="2">
        <f t="shared" si="98"/>
        <v>0</v>
      </c>
      <c r="AP71" s="2">
        <f t="shared" si="98"/>
        <v>0</v>
      </c>
      <c r="AQ71" s="2">
        <f t="shared" si="98"/>
        <v>0</v>
      </c>
      <c r="AR71" s="2">
        <f t="shared" si="98"/>
        <v>0</v>
      </c>
      <c r="AS71" s="2">
        <f t="shared" si="98"/>
        <v>0</v>
      </c>
      <c r="AT71" s="2">
        <f t="shared" si="98"/>
        <v>0</v>
      </c>
      <c r="AU71" s="56">
        <f t="shared" si="98"/>
        <v>0</v>
      </c>
      <c r="AV71" s="2">
        <f aca="true" t="shared" si="99" ref="AV71:BC71">AV45/AV55*100</f>
        <v>0</v>
      </c>
      <c r="AW71" s="2">
        <f t="shared" si="99"/>
        <v>0</v>
      </c>
      <c r="AX71" s="2">
        <f t="shared" si="99"/>
        <v>0</v>
      </c>
      <c r="AY71" s="2">
        <f t="shared" si="99"/>
        <v>0</v>
      </c>
      <c r="AZ71" s="2">
        <f t="shared" si="99"/>
        <v>0</v>
      </c>
      <c r="BA71" s="2">
        <f t="shared" si="99"/>
        <v>0</v>
      </c>
      <c r="BB71" s="2">
        <f t="shared" si="99"/>
        <v>0</v>
      </c>
      <c r="BC71" s="2">
        <f t="shared" si="99"/>
        <v>0</v>
      </c>
      <c r="BD71" s="2">
        <f aca="true" t="shared" si="100" ref="BD71:BP71">BD45/BD55*100</f>
        <v>0</v>
      </c>
      <c r="BE71" s="2">
        <f t="shared" si="100"/>
        <v>0</v>
      </c>
      <c r="BF71" s="2">
        <f t="shared" si="100"/>
        <v>0</v>
      </c>
      <c r="BG71" s="2">
        <f t="shared" si="100"/>
        <v>0</v>
      </c>
      <c r="BH71" s="2">
        <f t="shared" si="100"/>
        <v>0</v>
      </c>
      <c r="BI71" s="56">
        <f t="shared" si="100"/>
        <v>0</v>
      </c>
      <c r="BJ71" s="2">
        <f t="shared" si="100"/>
        <v>0</v>
      </c>
      <c r="BK71" s="2">
        <f t="shared" si="100"/>
        <v>0</v>
      </c>
      <c r="BL71" s="2">
        <f>BL45/BL55*100</f>
        <v>0</v>
      </c>
      <c r="BM71" s="2">
        <f>BM45/BM55*100</f>
        <v>0</v>
      </c>
      <c r="BN71" s="2">
        <f>BN45/BN55*100</f>
        <v>0</v>
      </c>
      <c r="BO71" s="2">
        <f>BO45/BO55*100</f>
        <v>0</v>
      </c>
      <c r="BP71" s="2">
        <f t="shared" si="100"/>
        <v>0</v>
      </c>
      <c r="BQ71" s="2">
        <v>0</v>
      </c>
      <c r="BR71" s="9">
        <f>BR45/BR55*100</f>
        <v>0</v>
      </c>
      <c r="BS71" s="9">
        <f aca="true" t="shared" si="101" ref="BS71:DI71">BS45/BS55*100</f>
        <v>0</v>
      </c>
      <c r="BT71" s="9">
        <f t="shared" si="101"/>
        <v>0</v>
      </c>
      <c r="BU71" s="9">
        <f t="shared" si="101"/>
        <v>0</v>
      </c>
      <c r="BV71" s="9">
        <f t="shared" si="101"/>
        <v>0</v>
      </c>
      <c r="BW71" s="9">
        <f t="shared" si="101"/>
        <v>0</v>
      </c>
      <c r="BX71" s="9">
        <f t="shared" si="101"/>
        <v>0</v>
      </c>
      <c r="BY71" s="9">
        <f t="shared" si="101"/>
        <v>0</v>
      </c>
      <c r="BZ71" s="9">
        <f t="shared" si="101"/>
        <v>0</v>
      </c>
      <c r="CA71" s="9">
        <f t="shared" si="101"/>
        <v>0</v>
      </c>
      <c r="CB71" s="9">
        <f t="shared" si="101"/>
        <v>0</v>
      </c>
      <c r="CC71" s="9">
        <f t="shared" si="101"/>
        <v>0</v>
      </c>
      <c r="CD71" s="9">
        <f t="shared" si="101"/>
        <v>0</v>
      </c>
      <c r="CE71" s="9">
        <f t="shared" si="101"/>
        <v>0</v>
      </c>
      <c r="CF71" s="9">
        <f t="shared" si="101"/>
        <v>0</v>
      </c>
      <c r="CG71" s="9">
        <f t="shared" si="101"/>
        <v>0</v>
      </c>
      <c r="CH71" s="9">
        <f t="shared" si="101"/>
        <v>0</v>
      </c>
      <c r="CI71" s="9">
        <f t="shared" si="101"/>
        <v>0</v>
      </c>
      <c r="CJ71" s="9">
        <f t="shared" si="101"/>
        <v>0</v>
      </c>
      <c r="CK71" s="9">
        <f t="shared" si="101"/>
        <v>0</v>
      </c>
      <c r="CL71" s="9">
        <f t="shared" si="101"/>
        <v>0</v>
      </c>
      <c r="CM71" s="9">
        <f t="shared" si="101"/>
        <v>0</v>
      </c>
      <c r="CN71" s="9">
        <f t="shared" si="101"/>
        <v>0</v>
      </c>
      <c r="CO71" s="9">
        <f t="shared" si="101"/>
        <v>0</v>
      </c>
      <c r="CP71" s="9">
        <f t="shared" si="101"/>
        <v>0</v>
      </c>
      <c r="CQ71" s="9">
        <f t="shared" si="101"/>
        <v>0</v>
      </c>
      <c r="CR71" s="9">
        <f t="shared" si="101"/>
        <v>0</v>
      </c>
      <c r="CS71" s="9">
        <f t="shared" si="101"/>
        <v>0</v>
      </c>
      <c r="CT71" s="9">
        <f aca="true" t="shared" si="102" ref="CT71:DH71">CT45/CT55*100</f>
        <v>0</v>
      </c>
      <c r="CU71" s="9">
        <f t="shared" si="102"/>
        <v>0</v>
      </c>
      <c r="CV71" s="9">
        <f t="shared" si="102"/>
        <v>0</v>
      </c>
      <c r="CW71" s="9">
        <f t="shared" si="102"/>
        <v>0</v>
      </c>
      <c r="CX71" s="9">
        <f t="shared" si="102"/>
        <v>0</v>
      </c>
      <c r="CY71" s="9">
        <f t="shared" si="102"/>
        <v>0</v>
      </c>
      <c r="CZ71" s="9">
        <f t="shared" si="102"/>
        <v>0</v>
      </c>
      <c r="DA71" s="9">
        <f t="shared" si="102"/>
        <v>0</v>
      </c>
      <c r="DB71" s="9">
        <f t="shared" si="102"/>
        <v>0</v>
      </c>
      <c r="DC71" s="9">
        <f t="shared" si="102"/>
        <v>0</v>
      </c>
      <c r="DD71" s="9">
        <f t="shared" si="102"/>
        <v>0</v>
      </c>
      <c r="DE71" s="9">
        <f t="shared" si="102"/>
        <v>0</v>
      </c>
      <c r="DF71" s="9">
        <f t="shared" si="102"/>
        <v>0</v>
      </c>
      <c r="DG71" s="9">
        <f t="shared" si="102"/>
        <v>0</v>
      </c>
      <c r="DH71" s="9">
        <f t="shared" si="102"/>
        <v>0</v>
      </c>
      <c r="DI71" s="9">
        <f t="shared" si="101"/>
        <v>0</v>
      </c>
      <c r="DJ71" s="10">
        <f>DJ45/DJ55*100</f>
        <v>0</v>
      </c>
      <c r="DK71" s="65">
        <v>0</v>
      </c>
      <c r="DL71" s="63">
        <v>0</v>
      </c>
      <c r="DM71" s="65">
        <f>DM45/DM55*100</f>
        <v>0</v>
      </c>
      <c r="DN71" s="65">
        <f>DN45/DN55*100</f>
        <v>0</v>
      </c>
      <c r="DO71" s="65">
        <f>DO45/DO55*100</f>
        <v>0</v>
      </c>
      <c r="DP71" s="65">
        <f>DP45/DP55*100</f>
        <v>0</v>
      </c>
    </row>
    <row r="72" spans="1:120" ht="15.75" hidden="1">
      <c r="A72" s="112" t="s">
        <v>170</v>
      </c>
      <c r="B72" s="33">
        <f aca="true" t="shared" si="103" ref="B72:G72">(+B18+B46)/B55*100</f>
        <v>8.933483648661749</v>
      </c>
      <c r="C72" s="33">
        <f t="shared" si="103"/>
        <v>9.029003557582376</v>
      </c>
      <c r="D72" s="33">
        <f t="shared" si="103"/>
        <v>9.229968304186416</v>
      </c>
      <c r="E72" s="33">
        <f t="shared" si="103"/>
        <v>10.015663129057307</v>
      </c>
      <c r="F72" s="33">
        <f t="shared" si="103"/>
        <v>10.355726290377321</v>
      </c>
      <c r="G72" s="34">
        <f t="shared" si="103"/>
        <v>10.689750121228858</v>
      </c>
      <c r="H72" s="34">
        <f aca="true" t="shared" si="104" ref="H72:O72">(+H18+H46)/H55*100</f>
        <v>10.530310528513235</v>
      </c>
      <c r="I72" s="34">
        <f t="shared" si="104"/>
        <v>10.618217938074922</v>
      </c>
      <c r="J72" s="33">
        <f t="shared" si="104"/>
        <v>10.662124742343124</v>
      </c>
      <c r="K72" s="33">
        <f t="shared" si="104"/>
        <v>10.580755748340177</v>
      </c>
      <c r="L72" s="33">
        <f t="shared" si="104"/>
        <v>10.576809743575938</v>
      </c>
      <c r="M72" s="33">
        <f t="shared" si="104"/>
        <v>10.567855121292812</v>
      </c>
      <c r="N72" s="33">
        <f t="shared" si="104"/>
        <v>10.694828473948395</v>
      </c>
      <c r="O72" s="33">
        <f t="shared" si="104"/>
        <v>10.714396009357943</v>
      </c>
      <c r="P72" s="33">
        <f aca="true" t="shared" si="105" ref="P72:Y72">(+P18+P46)/P55*100</f>
        <v>10.689002579776847</v>
      </c>
      <c r="Q72" s="33">
        <f t="shared" si="105"/>
        <v>10.580096880265481</v>
      </c>
      <c r="R72" s="33">
        <f t="shared" si="105"/>
        <v>10.631378148502266</v>
      </c>
      <c r="S72" s="33">
        <f t="shared" si="105"/>
        <v>10.629700299484949</v>
      </c>
      <c r="T72" s="33">
        <f t="shared" si="105"/>
        <v>10.576017139325602</v>
      </c>
      <c r="U72" s="33">
        <f t="shared" si="105"/>
        <v>10.528514842056255</v>
      </c>
      <c r="V72" s="33">
        <f t="shared" si="105"/>
        <v>10.469657111068855</v>
      </c>
      <c r="W72" s="33">
        <f t="shared" si="105"/>
        <v>10.474751005486544</v>
      </c>
      <c r="X72" s="34">
        <f t="shared" si="105"/>
        <v>10.444326049048469</v>
      </c>
      <c r="Y72" s="33">
        <f t="shared" si="105"/>
        <v>10.6884137999829</v>
      </c>
      <c r="Z72" s="35">
        <f aca="true" t="shared" si="106" ref="Z72:AE72">(+Z18+Z46)/Z55*100</f>
        <v>5.755559871807321</v>
      </c>
      <c r="AA72" s="33">
        <f t="shared" si="106"/>
        <v>10.688415703895979</v>
      </c>
      <c r="AB72" s="33">
        <f t="shared" si="106"/>
        <v>10.20680263882178</v>
      </c>
      <c r="AC72" s="33">
        <f t="shared" si="106"/>
        <v>10.219723162761925</v>
      </c>
      <c r="AD72" s="9">
        <f t="shared" si="106"/>
        <v>10.114640450372312</v>
      </c>
      <c r="AE72" s="9">
        <f t="shared" si="106"/>
        <v>10.051362962431448</v>
      </c>
      <c r="AF72" s="9">
        <f>(+AF18+AF46)/AF55*100</f>
        <v>9.908199061014361</v>
      </c>
      <c r="AG72" s="10">
        <f>(+AG18+AG46)/AG55*100</f>
        <v>9.772971691322793</v>
      </c>
      <c r="AH72" s="34">
        <f>(+AH18+AH46)/AH55*100</f>
        <v>10.285574206871239</v>
      </c>
      <c r="AI72" s="36">
        <f aca="true" t="shared" si="107" ref="AI72:AU72">(+AI18+AI46)/AI55*100</f>
        <v>9.326836504363278</v>
      </c>
      <c r="AJ72" s="36">
        <f t="shared" si="107"/>
        <v>9.358035233364179</v>
      </c>
      <c r="AK72" s="36">
        <f t="shared" si="107"/>
        <v>9.303031483512077</v>
      </c>
      <c r="AL72" s="36">
        <f t="shared" si="107"/>
        <v>9.237427596148743</v>
      </c>
      <c r="AM72" s="36">
        <f t="shared" si="107"/>
        <v>9.210929072729096</v>
      </c>
      <c r="AN72" s="36">
        <f t="shared" si="107"/>
        <v>9.18940403445953</v>
      </c>
      <c r="AO72" s="36">
        <f t="shared" si="107"/>
        <v>9.038286075106052</v>
      </c>
      <c r="AP72" s="36">
        <f t="shared" si="107"/>
        <v>9.032800288419663</v>
      </c>
      <c r="AQ72" s="36">
        <f t="shared" si="107"/>
        <v>8.939529553544185</v>
      </c>
      <c r="AR72" s="36">
        <f t="shared" si="107"/>
        <v>8.881582213223641</v>
      </c>
      <c r="AS72" s="36">
        <f t="shared" si="107"/>
        <v>8.95234772047691</v>
      </c>
      <c r="AT72" s="36">
        <f t="shared" si="107"/>
        <v>8.926786179879723</v>
      </c>
      <c r="AU72" s="33">
        <f t="shared" si="107"/>
        <v>8.203442934337493</v>
      </c>
      <c r="AV72" s="36">
        <f aca="true" t="shared" si="108" ref="AV72:BC72">(+AV18+AV46)/AV55*100</f>
        <v>8.70640349245425</v>
      </c>
      <c r="AW72" s="36">
        <f t="shared" si="108"/>
        <v>8.698566751842868</v>
      </c>
      <c r="AX72" s="36">
        <f t="shared" si="108"/>
        <v>7.231575051753528</v>
      </c>
      <c r="AY72" s="36">
        <f t="shared" si="108"/>
        <v>8.726963082328645</v>
      </c>
      <c r="AZ72" s="36">
        <f t="shared" si="108"/>
        <v>8.726963082328645</v>
      </c>
      <c r="BA72" s="36">
        <f t="shared" si="108"/>
        <v>8.029335837659003</v>
      </c>
      <c r="BB72" s="36">
        <f t="shared" si="108"/>
        <v>8.618928723512646</v>
      </c>
      <c r="BC72" s="36">
        <f t="shared" si="108"/>
        <v>8.41286048913393</v>
      </c>
      <c r="BD72" s="36">
        <f aca="true" t="shared" si="109" ref="BD72:BP72">(+BD18+BD46)/BD55*100</f>
        <v>8.328880728850523</v>
      </c>
      <c r="BE72" s="36">
        <f t="shared" si="109"/>
        <v>8.313109436915827</v>
      </c>
      <c r="BF72" s="36">
        <f t="shared" si="109"/>
        <v>7.7517447844218035</v>
      </c>
      <c r="BG72" s="36">
        <f t="shared" si="109"/>
        <v>7.729522265274541</v>
      </c>
      <c r="BH72" s="36">
        <f t="shared" si="109"/>
        <v>7.958306689988724</v>
      </c>
      <c r="BI72" s="33">
        <f t="shared" si="109"/>
        <v>7.231577822914384</v>
      </c>
      <c r="BJ72" s="36">
        <f t="shared" si="109"/>
        <v>9.326836504363278</v>
      </c>
      <c r="BK72" s="36">
        <f t="shared" si="109"/>
        <v>7.086337506826339</v>
      </c>
      <c r="BL72" s="36">
        <f>(+BL18+BL46)/BL55*100</f>
        <v>7.157489240873471</v>
      </c>
      <c r="BM72" s="36">
        <f>(+BM18+BM46)/BM55*100</f>
        <v>7.161937926207067</v>
      </c>
      <c r="BN72" s="36">
        <f>(+BN18+BN46)/BN55*100</f>
        <v>7.143773355681783</v>
      </c>
      <c r="BO72" s="36">
        <f>(+BO18+BO46)/BO55*100</f>
        <v>7.116134318429287</v>
      </c>
      <c r="BP72" s="36">
        <f t="shared" si="109"/>
        <v>7.14670054003474</v>
      </c>
      <c r="BQ72" s="36">
        <v>7.160808059375827</v>
      </c>
      <c r="BR72" s="33">
        <f>(+BR18+BR46)/BR55*100</f>
        <v>7.147420961926082</v>
      </c>
      <c r="BS72" s="33">
        <f aca="true" t="shared" si="110" ref="BS72:DI72">(+BS18+BS46)/BS55*100</f>
        <v>6.313410558444783</v>
      </c>
      <c r="BT72" s="33">
        <f t="shared" si="110"/>
        <v>5.902151467996559</v>
      </c>
      <c r="BU72" s="33">
        <f t="shared" si="110"/>
        <v>7.086337506826339</v>
      </c>
      <c r="BV72" s="33">
        <f t="shared" si="110"/>
        <v>7.047603093968094</v>
      </c>
      <c r="BW72" s="33">
        <f t="shared" si="110"/>
        <v>7.2237703921597465</v>
      </c>
      <c r="BX72" s="33">
        <f t="shared" si="110"/>
        <v>6.972078201815875</v>
      </c>
      <c r="BY72" s="33">
        <f t="shared" si="110"/>
        <v>7.138132027013828</v>
      </c>
      <c r="BZ72" s="33">
        <f t="shared" si="110"/>
        <v>6.606903977201678</v>
      </c>
      <c r="CA72" s="33">
        <f t="shared" si="110"/>
        <v>7.150670720372869</v>
      </c>
      <c r="CB72" s="33">
        <f t="shared" si="110"/>
        <v>7.1112023661246475</v>
      </c>
      <c r="CC72" s="33">
        <f t="shared" si="110"/>
        <v>7.1415859405570465</v>
      </c>
      <c r="CD72" s="33">
        <f t="shared" si="110"/>
        <v>7.153300726967241</v>
      </c>
      <c r="CE72" s="33">
        <f t="shared" si="110"/>
        <v>7.147420961926082</v>
      </c>
      <c r="CF72" s="33">
        <f t="shared" si="110"/>
        <v>7.012927538889096</v>
      </c>
      <c r="CG72" s="33">
        <f t="shared" si="110"/>
        <v>6.821244069972315</v>
      </c>
      <c r="CH72" s="33">
        <f t="shared" si="110"/>
        <v>6.754738738280161</v>
      </c>
      <c r="CI72" s="33">
        <f t="shared" si="110"/>
        <v>6.681123630107147</v>
      </c>
      <c r="CJ72" s="33">
        <f t="shared" si="110"/>
        <v>6.7166746525148255</v>
      </c>
      <c r="CK72" s="33">
        <f t="shared" si="110"/>
        <v>6.686848448335169</v>
      </c>
      <c r="CL72" s="33">
        <f t="shared" si="110"/>
        <v>6.68468188327999</v>
      </c>
      <c r="CM72" s="33">
        <f t="shared" si="110"/>
        <v>6.606903977201678</v>
      </c>
      <c r="CN72" s="33">
        <f t="shared" si="110"/>
        <v>6.529533739278874</v>
      </c>
      <c r="CO72" s="33">
        <f t="shared" si="110"/>
        <v>6.497894905847637</v>
      </c>
      <c r="CP72" s="33">
        <f t="shared" si="110"/>
        <v>6.424893791395555</v>
      </c>
      <c r="CQ72" s="33">
        <f t="shared" si="110"/>
        <v>6.358487323357949</v>
      </c>
      <c r="CR72" s="33">
        <f t="shared" si="110"/>
        <v>6.313410558444783</v>
      </c>
      <c r="CS72" s="33">
        <f t="shared" si="110"/>
        <v>6.276914787697498</v>
      </c>
      <c r="CT72" s="33">
        <f aca="true" t="shared" si="111" ref="CT72:DH72">(+CT18+CT46)/CT55*100</f>
        <v>6.213639115203009</v>
      </c>
      <c r="CU72" s="33">
        <f t="shared" si="111"/>
        <v>6.197729469024045</v>
      </c>
      <c r="CV72" s="33">
        <f t="shared" si="111"/>
        <v>6.1638841283978465</v>
      </c>
      <c r="CW72" s="33">
        <f t="shared" si="111"/>
        <v>6.1504207857315425</v>
      </c>
      <c r="CX72" s="33">
        <f t="shared" si="111"/>
        <v>6.078776229148246</v>
      </c>
      <c r="CY72" s="33">
        <f t="shared" si="111"/>
        <v>6.10986021565561</v>
      </c>
      <c r="CZ72" s="33">
        <f t="shared" si="111"/>
        <v>6.10382626535923</v>
      </c>
      <c r="DA72" s="33">
        <f t="shared" si="111"/>
        <v>6.132980696337114</v>
      </c>
      <c r="DB72" s="33">
        <f t="shared" si="111"/>
        <v>6.138965478800668</v>
      </c>
      <c r="DC72" s="33">
        <f t="shared" si="111"/>
        <v>6.112731720716176</v>
      </c>
      <c r="DD72" s="33">
        <f t="shared" si="111"/>
        <v>5.902151467996559</v>
      </c>
      <c r="DE72" s="33">
        <f t="shared" si="111"/>
        <v>6.048552707851787</v>
      </c>
      <c r="DF72" s="33">
        <f t="shared" si="111"/>
        <v>6.051376295946952</v>
      </c>
      <c r="DG72" s="33">
        <f t="shared" si="111"/>
        <v>5.877885704089684</v>
      </c>
      <c r="DH72" s="33">
        <f t="shared" si="111"/>
        <v>5.91164011177981</v>
      </c>
      <c r="DI72" s="33">
        <f t="shared" si="110"/>
        <v>5.782286275819493</v>
      </c>
      <c r="DJ72" s="34">
        <f>(+DJ18+DJ46)/DJ55*100</f>
        <v>5.762771431492615</v>
      </c>
      <c r="DK72" s="64">
        <v>5.877469067462901</v>
      </c>
      <c r="DL72" s="63">
        <v>5.738684440530747</v>
      </c>
      <c r="DM72" s="64">
        <f>(+DM18+DM46)/DM55*100</f>
        <v>5.754088390814727</v>
      </c>
      <c r="DN72" s="64">
        <f>(+DN18+DN46)/DN55*100</f>
        <v>5.75699986453512</v>
      </c>
      <c r="DO72" s="64">
        <f>(+DO18+DO46)/DO55*100</f>
        <v>5.723766326116168</v>
      </c>
      <c r="DP72" s="64">
        <f>(+DP18+DP46)/DP55*100</f>
        <v>5.723766326116168</v>
      </c>
    </row>
    <row r="73" spans="1:120" ht="18" hidden="1">
      <c r="A73" s="101" t="s">
        <v>171</v>
      </c>
      <c r="B73" s="33"/>
      <c r="C73" s="33"/>
      <c r="D73" s="33"/>
      <c r="E73" s="33"/>
      <c r="F73" s="34"/>
      <c r="G73" s="34"/>
      <c r="H73" s="34"/>
      <c r="I73" s="34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4"/>
      <c r="Y73" s="33"/>
      <c r="Z73" s="35"/>
      <c r="AA73" s="33"/>
      <c r="AB73" s="33"/>
      <c r="AC73" s="33"/>
      <c r="AD73" s="9"/>
      <c r="AE73" s="9"/>
      <c r="AF73" s="9"/>
      <c r="AG73" s="10"/>
      <c r="AH73" s="34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3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3"/>
      <c r="BJ73" s="36"/>
      <c r="BK73" s="36"/>
      <c r="BL73" s="36"/>
      <c r="BM73" s="36"/>
      <c r="BN73" s="36"/>
      <c r="BO73" s="36"/>
      <c r="BP73" s="36"/>
      <c r="BQ73" s="36"/>
      <c r="BR73" s="33"/>
      <c r="BS73" s="33"/>
      <c r="BT73" s="33">
        <f aca="true" t="shared" si="112" ref="BT73:DI73">+BT19*100/BT55</f>
        <v>2.6197592961515714</v>
      </c>
      <c r="BU73" s="33">
        <f t="shared" si="112"/>
        <v>0</v>
      </c>
      <c r="BV73" s="33">
        <f t="shared" si="112"/>
        <v>0</v>
      </c>
      <c r="BW73" s="33">
        <f t="shared" si="112"/>
        <v>0</v>
      </c>
      <c r="BX73" s="33">
        <f t="shared" si="112"/>
        <v>0</v>
      </c>
      <c r="BY73" s="33">
        <f t="shared" si="112"/>
        <v>0</v>
      </c>
      <c r="BZ73" s="33">
        <f t="shared" si="112"/>
        <v>0</v>
      </c>
      <c r="CA73" s="33">
        <f t="shared" si="112"/>
        <v>0</v>
      </c>
      <c r="CB73" s="33">
        <f t="shared" si="112"/>
        <v>0</v>
      </c>
      <c r="CC73" s="33">
        <f t="shared" si="112"/>
        <v>0</v>
      </c>
      <c r="CD73" s="33">
        <f t="shared" si="112"/>
        <v>0</v>
      </c>
      <c r="CE73" s="33">
        <f t="shared" si="112"/>
        <v>0</v>
      </c>
      <c r="CF73" s="33">
        <f t="shared" si="112"/>
        <v>0</v>
      </c>
      <c r="CG73" s="33">
        <f t="shared" si="112"/>
        <v>0</v>
      </c>
      <c r="CH73" s="33">
        <f t="shared" si="112"/>
        <v>0</v>
      </c>
      <c r="CI73" s="33">
        <f t="shared" si="112"/>
        <v>0</v>
      </c>
      <c r="CJ73" s="33">
        <f t="shared" si="112"/>
        <v>0</v>
      </c>
      <c r="CK73" s="33">
        <f t="shared" si="112"/>
        <v>0</v>
      </c>
      <c r="CL73" s="33">
        <f t="shared" si="112"/>
        <v>0</v>
      </c>
      <c r="CM73" s="33">
        <f t="shared" si="112"/>
        <v>0</v>
      </c>
      <c r="CN73" s="33">
        <f t="shared" si="112"/>
        <v>0</v>
      </c>
      <c r="CO73" s="33">
        <f t="shared" si="112"/>
        <v>0</v>
      </c>
      <c r="CP73" s="33">
        <f t="shared" si="112"/>
        <v>0</v>
      </c>
      <c r="CQ73" s="33">
        <f t="shared" si="112"/>
        <v>0</v>
      </c>
      <c r="CR73" s="33">
        <f t="shared" si="112"/>
        <v>0</v>
      </c>
      <c r="CS73" s="33">
        <f t="shared" si="112"/>
        <v>0</v>
      </c>
      <c r="CT73" s="33">
        <f t="shared" si="112"/>
        <v>0</v>
      </c>
      <c r="CU73" s="33">
        <f t="shared" si="112"/>
        <v>0</v>
      </c>
      <c r="CV73" s="33">
        <f t="shared" si="112"/>
        <v>0</v>
      </c>
      <c r="CW73" s="33">
        <f t="shared" si="112"/>
        <v>0</v>
      </c>
      <c r="CX73" s="57">
        <f t="shared" si="112"/>
        <v>0</v>
      </c>
      <c r="CY73" s="33">
        <f t="shared" si="112"/>
        <v>0</v>
      </c>
      <c r="CZ73" s="33">
        <f t="shared" si="112"/>
        <v>0</v>
      </c>
      <c r="DA73" s="33">
        <f t="shared" si="112"/>
        <v>0</v>
      </c>
      <c r="DB73" s="33">
        <f t="shared" si="112"/>
        <v>0</v>
      </c>
      <c r="DC73" s="33">
        <f t="shared" si="112"/>
        <v>0</v>
      </c>
      <c r="DD73" s="33">
        <f t="shared" si="112"/>
        <v>2.6197592961515714</v>
      </c>
      <c r="DE73" s="33">
        <f t="shared" si="112"/>
        <v>0</v>
      </c>
      <c r="DF73" s="33">
        <f t="shared" si="112"/>
        <v>0</v>
      </c>
      <c r="DG73" s="33">
        <f t="shared" si="112"/>
        <v>0</v>
      </c>
      <c r="DH73" s="33">
        <f t="shared" si="112"/>
        <v>0</v>
      </c>
      <c r="DI73" s="33">
        <f t="shared" si="112"/>
        <v>2.409850592417123</v>
      </c>
      <c r="DJ73" s="34">
        <f>+DJ19*100/DJ55</f>
        <v>2.367595629189205</v>
      </c>
      <c r="DK73" s="64">
        <v>5.73262864377802E-05</v>
      </c>
      <c r="DL73" s="63">
        <v>2.3271490466689935</v>
      </c>
      <c r="DM73" s="64">
        <f>+DM19*100/DM55</f>
        <v>2.3908542545529983</v>
      </c>
      <c r="DN73" s="64">
        <f>+DN19*100/DN55</f>
        <v>2.364692280983599</v>
      </c>
      <c r="DO73" s="64">
        <f>+DO19*100/DO55</f>
        <v>2.352592529726336</v>
      </c>
      <c r="DP73" s="64">
        <f>+DP19*100/DP55</f>
        <v>2.352592529726336</v>
      </c>
    </row>
    <row r="74" spans="1:120" ht="15.75" hidden="1">
      <c r="A74" s="112" t="s">
        <v>0</v>
      </c>
      <c r="B74" s="9"/>
      <c r="C74" s="9"/>
      <c r="D74" s="9"/>
      <c r="E74" s="9"/>
      <c r="F74" s="10"/>
      <c r="G74" s="10"/>
      <c r="H74" s="10"/>
      <c r="I74" s="10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10"/>
      <c r="Y74" s="9"/>
      <c r="Z74" s="8"/>
      <c r="AA74" s="9"/>
      <c r="AB74" s="9"/>
      <c r="AC74" s="9"/>
      <c r="AD74" s="9"/>
      <c r="AE74" s="9"/>
      <c r="AF74" s="9"/>
      <c r="AG74" s="10"/>
      <c r="AH74" s="10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9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9"/>
      <c r="BJ74" s="2"/>
      <c r="BK74" s="2"/>
      <c r="BL74" s="2"/>
      <c r="BM74" s="2"/>
      <c r="BN74" s="2"/>
      <c r="BO74" s="2"/>
      <c r="BP74" s="2"/>
      <c r="BQ74" s="2"/>
      <c r="BR74" s="9"/>
      <c r="BS74" s="9"/>
      <c r="BT74" s="9"/>
      <c r="BU74" s="8"/>
      <c r="BV74" s="9"/>
      <c r="BW74" s="9"/>
      <c r="BX74" s="9"/>
      <c r="BY74" s="9"/>
      <c r="BZ74" s="10"/>
      <c r="CA74" s="10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10"/>
      <c r="DK74" s="65"/>
      <c r="DL74" s="63"/>
      <c r="DM74" s="65"/>
      <c r="DN74" s="65"/>
      <c r="DO74" s="65"/>
      <c r="DP74" s="65"/>
    </row>
    <row r="75" spans="1:120" ht="15.75" hidden="1">
      <c r="A75" s="113" t="s">
        <v>85</v>
      </c>
      <c r="B75" s="46">
        <f aca="true" t="shared" si="113" ref="B75:G75">SUM(B77:B80)</f>
        <v>28.162233716998088</v>
      </c>
      <c r="C75" s="46">
        <f t="shared" si="113"/>
        <v>28.301562057564283</v>
      </c>
      <c r="D75" s="46">
        <f t="shared" si="113"/>
        <v>27.825312580261038</v>
      </c>
      <c r="E75" s="46">
        <f t="shared" si="113"/>
        <v>26.5817904754483</v>
      </c>
      <c r="F75" s="47">
        <f t="shared" si="113"/>
        <v>25.06882205185163</v>
      </c>
      <c r="G75" s="47">
        <f t="shared" si="113"/>
        <v>25.209914162339807</v>
      </c>
      <c r="H75" s="47">
        <f aca="true" t="shared" si="114" ref="H75:O75">SUM(H77:H80)</f>
        <v>24.82705850987505</v>
      </c>
      <c r="I75" s="47">
        <f t="shared" si="114"/>
        <v>25.075084117758774</v>
      </c>
      <c r="J75" s="46">
        <f t="shared" si="114"/>
        <v>25.216580899764903</v>
      </c>
      <c r="K75" s="46">
        <f t="shared" si="114"/>
        <v>25.411636896338777</v>
      </c>
      <c r="L75" s="46">
        <f t="shared" si="114"/>
        <v>25.3388209725334</v>
      </c>
      <c r="M75" s="46">
        <f t="shared" si="114"/>
        <v>25.252752448268964</v>
      </c>
      <c r="N75" s="46">
        <f t="shared" si="114"/>
        <v>25.151756011007908</v>
      </c>
      <c r="O75" s="46">
        <f t="shared" si="114"/>
        <v>25.13209914232382</v>
      </c>
      <c r="P75" s="46">
        <f aca="true" t="shared" si="115" ref="P75:Y75">SUM(P77:P80)</f>
        <v>25.07904278988742</v>
      </c>
      <c r="Q75" s="46">
        <f t="shared" si="115"/>
        <v>25.401693251809103</v>
      </c>
      <c r="R75" s="46">
        <f t="shared" si="115"/>
        <v>24.876099720871387</v>
      </c>
      <c r="S75" s="46">
        <f t="shared" si="115"/>
        <v>24.739702948789592</v>
      </c>
      <c r="T75" s="46">
        <f t="shared" si="115"/>
        <v>24.47738130659034</v>
      </c>
      <c r="U75" s="46">
        <f t="shared" si="115"/>
        <v>24.515999646135956</v>
      </c>
      <c r="V75" s="46">
        <f t="shared" si="115"/>
        <v>24.50286721996146</v>
      </c>
      <c r="W75" s="46">
        <f t="shared" si="115"/>
        <v>24.49673002707178</v>
      </c>
      <c r="X75" s="47">
        <f t="shared" si="115"/>
        <v>24.421295574293296</v>
      </c>
      <c r="Y75" s="46">
        <f t="shared" si="115"/>
        <v>28.6853571123208</v>
      </c>
      <c r="Z75" s="78">
        <f aca="true" t="shared" si="116" ref="Z75:AE75">SUM(Z77:Z80)</f>
        <v>33.62233336570522</v>
      </c>
      <c r="AA75" s="46">
        <f t="shared" si="116"/>
        <v>28.685344409137365</v>
      </c>
      <c r="AB75" s="46">
        <f t="shared" si="116"/>
        <v>26.27676715888012</v>
      </c>
      <c r="AC75" s="46">
        <f t="shared" si="116"/>
        <v>26.284325985621578</v>
      </c>
      <c r="AD75" s="48">
        <f t="shared" si="116"/>
        <v>17.81716591534301</v>
      </c>
      <c r="AE75" s="48">
        <f t="shared" si="116"/>
        <v>17.699634301714852</v>
      </c>
      <c r="AF75" s="48">
        <f>SUM(AF77:AF80)</f>
        <v>17.264079242096056</v>
      </c>
      <c r="AG75" s="70">
        <f>SUM(AG77:AG80)</f>
        <v>17.0371248538086</v>
      </c>
      <c r="AH75" s="47">
        <f>SUM(AH77:AH80)</f>
        <v>18.349986826539126</v>
      </c>
      <c r="AI75" s="72">
        <f aca="true" t="shared" si="117" ref="AI75:AX75">SUM(AI77:AI80)</f>
        <v>15.887401077345352</v>
      </c>
      <c r="AJ75" s="72">
        <f t="shared" si="117"/>
        <v>15.921742775413508</v>
      </c>
      <c r="AK75" s="72">
        <f t="shared" si="117"/>
        <v>15.824254385330828</v>
      </c>
      <c r="AL75" s="72">
        <f t="shared" si="117"/>
        <v>15.728618814074782</v>
      </c>
      <c r="AM75" s="72">
        <f t="shared" si="117"/>
        <v>15.672846316019193</v>
      </c>
      <c r="AN75" s="72">
        <f t="shared" si="117"/>
        <v>15.52234511640795</v>
      </c>
      <c r="AO75" s="72">
        <f t="shared" si="117"/>
        <v>15.264533924040826</v>
      </c>
      <c r="AP75" s="72">
        <f t="shared" si="117"/>
        <v>15.253322739116834</v>
      </c>
      <c r="AQ75" s="72">
        <f t="shared" si="117"/>
        <v>15.05703405649808</v>
      </c>
      <c r="AR75" s="72">
        <f t="shared" si="117"/>
        <v>14.934754334738061</v>
      </c>
      <c r="AS75" s="72">
        <f t="shared" si="117"/>
        <v>15.042307909861131</v>
      </c>
      <c r="AT75" s="72">
        <f t="shared" si="117"/>
        <v>14.84927950608925</v>
      </c>
      <c r="AU75" s="46">
        <f t="shared" si="117"/>
        <v>13.572732481877303</v>
      </c>
      <c r="AV75" s="72">
        <f t="shared" si="117"/>
        <v>14.586470047398949</v>
      </c>
      <c r="AW75" s="72">
        <f t="shared" si="117"/>
        <v>14.57106450432714</v>
      </c>
      <c r="AX75" s="72">
        <f t="shared" si="117"/>
        <v>17.961270512055265</v>
      </c>
      <c r="AY75" s="72">
        <f>SUM(AY77:AY80)</f>
        <v>14.601968466028447</v>
      </c>
      <c r="AZ75" s="72">
        <f>SUM(AZ77:AZ80)</f>
        <v>14.601968466028447</v>
      </c>
      <c r="BA75" s="72">
        <f>SUM(BA77:BA80)</f>
        <v>13.610977101223906</v>
      </c>
      <c r="BB75" s="72">
        <f>SUM(BB77:BB80)</f>
        <v>14.552753491068625</v>
      </c>
      <c r="BC75" s="72">
        <f>SUM(BC77:BC80)</f>
        <v>14.204126974916859</v>
      </c>
      <c r="BD75" s="72">
        <f aca="true" t="shared" si="118" ref="BD75:BP75">SUM(BD77:BD80)</f>
        <v>14.141477037723964</v>
      </c>
      <c r="BE75" s="72">
        <f t="shared" si="118"/>
        <v>13.95124385795042</v>
      </c>
      <c r="BF75" s="72">
        <f t="shared" si="118"/>
        <v>13.207120998761347</v>
      </c>
      <c r="BG75" s="72">
        <f t="shared" si="118"/>
        <v>13.251843544683256</v>
      </c>
      <c r="BH75" s="72">
        <f t="shared" si="118"/>
        <v>13.661581195657956</v>
      </c>
      <c r="BI75" s="46">
        <f aca="true" t="shared" si="119" ref="BI75:BO75">SUM(BI77:BI80)</f>
        <v>17.96120145113326</v>
      </c>
      <c r="BJ75" s="72">
        <f t="shared" si="119"/>
        <v>15.887401077345352</v>
      </c>
      <c r="BK75" s="72">
        <f t="shared" si="119"/>
        <v>11.900975024840998</v>
      </c>
      <c r="BL75" s="72">
        <f t="shared" si="119"/>
        <v>18.222540687489484</v>
      </c>
      <c r="BM75" s="72">
        <f t="shared" si="119"/>
        <v>18.1647063386614</v>
      </c>
      <c r="BN75" s="72">
        <f t="shared" si="119"/>
        <v>18.16237980932366</v>
      </c>
      <c r="BO75" s="72">
        <f t="shared" si="119"/>
        <v>18.25933969628995</v>
      </c>
      <c r="BP75" s="72">
        <f t="shared" si="118"/>
        <v>18.358584700765988</v>
      </c>
      <c r="BQ75" s="72">
        <v>18.393942533773615</v>
      </c>
      <c r="BR75" s="46">
        <f>SUM(BR77:BR80)</f>
        <v>18.44264778946351</v>
      </c>
      <c r="BS75" s="46">
        <f aca="true" t="shared" si="120" ref="BS75:DI75">SUM(BS77:BS80)</f>
        <v>17.740695508363146</v>
      </c>
      <c r="BT75" s="46">
        <f t="shared" si="120"/>
        <v>18.1103706203437</v>
      </c>
      <c r="BU75" s="46">
        <f t="shared" si="120"/>
        <v>11.900975024840998</v>
      </c>
      <c r="BV75" s="46">
        <f t="shared" si="120"/>
        <v>18.076370386396892</v>
      </c>
      <c r="BW75" s="46">
        <f t="shared" si="120"/>
        <v>18.109685796781854</v>
      </c>
      <c r="BX75" s="46">
        <f t="shared" si="120"/>
        <v>18.11619994720849</v>
      </c>
      <c r="BY75" s="46">
        <f t="shared" si="120"/>
        <v>18.14803725549458</v>
      </c>
      <c r="BZ75" s="46">
        <f t="shared" si="120"/>
        <v>17.358976240634952</v>
      </c>
      <c r="CA75" s="46">
        <f t="shared" si="120"/>
        <v>18.175609669573575</v>
      </c>
      <c r="CB75" s="46">
        <f t="shared" si="120"/>
        <v>18.246684764768617</v>
      </c>
      <c r="CC75" s="46">
        <f t="shared" si="120"/>
        <v>18.3454462453239</v>
      </c>
      <c r="CD75" s="46">
        <f t="shared" si="120"/>
        <v>18.406595638329566</v>
      </c>
      <c r="CE75" s="46">
        <f t="shared" si="120"/>
        <v>18.44264778946351</v>
      </c>
      <c r="CF75" s="46">
        <f t="shared" si="120"/>
        <v>18.13937258248271</v>
      </c>
      <c r="CG75" s="46">
        <f t="shared" si="120"/>
        <v>17.751012069224075</v>
      </c>
      <c r="CH75" s="46">
        <f t="shared" si="120"/>
        <v>17.802055971250688</v>
      </c>
      <c r="CI75" s="46">
        <f t="shared" si="120"/>
        <v>17.7128331473467</v>
      </c>
      <c r="CJ75" s="46">
        <f t="shared" si="120"/>
        <v>17.672199770134668</v>
      </c>
      <c r="CK75" s="46">
        <f t="shared" si="120"/>
        <v>17.613797940932823</v>
      </c>
      <c r="CL75" s="46">
        <f t="shared" si="120"/>
        <v>17.672369977512645</v>
      </c>
      <c r="CM75" s="46">
        <f t="shared" si="120"/>
        <v>17.358976240634952</v>
      </c>
      <c r="CN75" s="46">
        <f t="shared" si="120"/>
        <v>17.481643678916893</v>
      </c>
      <c r="CO75" s="46">
        <f t="shared" si="120"/>
        <v>17.580555455298256</v>
      </c>
      <c r="CP75" s="46">
        <f t="shared" si="120"/>
        <v>17.565787930555093</v>
      </c>
      <c r="CQ75" s="46">
        <f t="shared" si="120"/>
        <v>17.723494013097675</v>
      </c>
      <c r="CR75" s="46">
        <f t="shared" si="120"/>
        <v>17.740695508363146</v>
      </c>
      <c r="CS75" s="46">
        <f t="shared" si="120"/>
        <v>17.99031597370859</v>
      </c>
      <c r="CT75" s="46">
        <f t="shared" si="120"/>
        <v>17.906638946387837</v>
      </c>
      <c r="CU75" s="46">
        <f t="shared" si="120"/>
        <v>18.36480550019156</v>
      </c>
      <c r="CV75" s="46">
        <f t="shared" si="120"/>
        <v>18.27439028739269</v>
      </c>
      <c r="CW75" s="46">
        <f aca="true" t="shared" si="121" ref="CW75:DH75">SUM(CW77:CW80)</f>
        <v>18.21404376827717</v>
      </c>
      <c r="CX75" s="46">
        <f t="shared" si="121"/>
        <v>18.00971010429891</v>
      </c>
      <c r="CY75" s="46">
        <f t="shared" si="121"/>
        <v>18.129326365277034</v>
      </c>
      <c r="CZ75" s="46">
        <f t="shared" si="121"/>
        <v>18.1779668289473</v>
      </c>
      <c r="DA75" s="46">
        <f t="shared" si="121"/>
        <v>18.37134405195615</v>
      </c>
      <c r="DB75" s="46">
        <f t="shared" si="121"/>
        <v>18.373907654395236</v>
      </c>
      <c r="DC75" s="46">
        <f t="shared" si="121"/>
        <v>18.420776311913286</v>
      </c>
      <c r="DD75" s="46">
        <f t="shared" si="121"/>
        <v>18.110370620343705</v>
      </c>
      <c r="DE75" s="46">
        <f t="shared" si="121"/>
        <v>18.576974733277627</v>
      </c>
      <c r="DF75" s="46">
        <f t="shared" si="121"/>
        <v>18.517441612846547</v>
      </c>
      <c r="DG75" s="46">
        <f t="shared" si="121"/>
        <v>18.294876169870562</v>
      </c>
      <c r="DH75" s="46">
        <f t="shared" si="121"/>
        <v>18.343611666116523</v>
      </c>
      <c r="DI75" s="46">
        <f t="shared" si="120"/>
        <v>18.032206392384975</v>
      </c>
      <c r="DJ75" s="47">
        <f>SUM(DJ77:DJ80)</f>
        <v>17.99756523116833</v>
      </c>
      <c r="DK75" s="114">
        <v>18.472671239640885</v>
      </c>
      <c r="DL75" s="136">
        <v>18.327062632169408</v>
      </c>
      <c r="DM75" s="114">
        <f>SUM(DM77:DM80)</f>
        <v>18.170654480084963</v>
      </c>
      <c r="DN75" s="114">
        <f>SUM(DN77:DN80)</f>
        <v>18.194564569903605</v>
      </c>
      <c r="DO75" s="114">
        <f>SUM(DO77:DO80)</f>
        <v>18.203143981415547</v>
      </c>
      <c r="DP75" s="114">
        <f>SUM(DP77:DP80)</f>
        <v>18.203143981415547</v>
      </c>
    </row>
    <row r="76" spans="1:120" ht="15.75" hidden="1">
      <c r="A76" s="112" t="s">
        <v>0</v>
      </c>
      <c r="B76" s="9"/>
      <c r="C76" s="9"/>
      <c r="D76" s="9"/>
      <c r="E76" s="9"/>
      <c r="F76" s="10"/>
      <c r="G76" s="10"/>
      <c r="H76" s="10"/>
      <c r="I76" s="10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10"/>
      <c r="Y76" s="9"/>
      <c r="Z76" s="8"/>
      <c r="AA76" s="9"/>
      <c r="AB76" s="9"/>
      <c r="AC76" s="9"/>
      <c r="AD76" s="9"/>
      <c r="AE76" s="9"/>
      <c r="AF76" s="9"/>
      <c r="AG76" s="10"/>
      <c r="AH76" s="10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9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9"/>
      <c r="BJ76" s="2"/>
      <c r="BK76" s="2"/>
      <c r="BL76" s="2"/>
      <c r="BM76" s="2"/>
      <c r="BN76" s="2"/>
      <c r="BO76" s="2"/>
      <c r="BP76" s="2"/>
      <c r="BQ76" s="2"/>
      <c r="BR76" s="9"/>
      <c r="BS76" s="9"/>
      <c r="BT76" s="9"/>
      <c r="BU76" s="8"/>
      <c r="BV76" s="9"/>
      <c r="BW76" s="9"/>
      <c r="BX76" s="9"/>
      <c r="BY76" s="9"/>
      <c r="BZ76" s="10"/>
      <c r="CA76" s="10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10"/>
      <c r="DK76" s="65"/>
      <c r="DL76" s="63"/>
      <c r="DM76" s="65"/>
      <c r="DN76" s="65"/>
      <c r="DO76" s="65"/>
      <c r="DP76" s="65"/>
    </row>
    <row r="77" spans="1:120" ht="15.75" hidden="1">
      <c r="A77" s="112" t="s">
        <v>65</v>
      </c>
      <c r="B77" s="33">
        <f aca="true" t="shared" si="122" ref="B77:G77">(+B23+B50)/B55*100</f>
        <v>16.079379495778376</v>
      </c>
      <c r="C77" s="33">
        <f t="shared" si="122"/>
        <v>16.38128937345247</v>
      </c>
      <c r="D77" s="33">
        <f t="shared" si="122"/>
        <v>16.257296458007424</v>
      </c>
      <c r="E77" s="33">
        <f t="shared" si="122"/>
        <v>15.926691918743256</v>
      </c>
      <c r="F77" s="33">
        <f t="shared" si="122"/>
        <v>15.077348080502684</v>
      </c>
      <c r="G77" s="34">
        <f t="shared" si="122"/>
        <v>15.28353141334427</v>
      </c>
      <c r="H77" s="34">
        <f aca="true" t="shared" si="123" ref="H77:O77">(+H23+H50)/H55*100</f>
        <v>15.117403290926184</v>
      </c>
      <c r="I77" s="34">
        <f t="shared" si="123"/>
        <v>15.288737980177633</v>
      </c>
      <c r="J77" s="33">
        <f t="shared" si="123"/>
        <v>15.349026619228908</v>
      </c>
      <c r="K77" s="33">
        <f t="shared" si="123"/>
        <v>15.579375856193803</v>
      </c>
      <c r="L77" s="33">
        <f t="shared" si="123"/>
        <v>15.547157518234705</v>
      </c>
      <c r="M77" s="33">
        <f t="shared" si="123"/>
        <v>15.540786827892003</v>
      </c>
      <c r="N77" s="33">
        <f t="shared" si="123"/>
        <v>15.856118796529039</v>
      </c>
      <c r="O77" s="33">
        <f t="shared" si="123"/>
        <v>15.79719433926634</v>
      </c>
      <c r="P77" s="33">
        <f aca="true" t="shared" si="124" ref="P77:Y77">(+P23+P50)/P55*100</f>
        <v>15.762704058522012</v>
      </c>
      <c r="Q77" s="33">
        <f t="shared" si="124"/>
        <v>15.56104362221446</v>
      </c>
      <c r="R77" s="33">
        <f t="shared" si="124"/>
        <v>15.656430622155806</v>
      </c>
      <c r="S77" s="33">
        <f t="shared" si="124"/>
        <v>15.595526565561105</v>
      </c>
      <c r="T77" s="33">
        <f t="shared" si="124"/>
        <v>15.455900632194904</v>
      </c>
      <c r="U77" s="33">
        <f t="shared" si="124"/>
        <v>15.4658373754726</v>
      </c>
      <c r="V77" s="33">
        <f t="shared" si="124"/>
        <v>15.463203963216621</v>
      </c>
      <c r="W77" s="33">
        <f t="shared" si="124"/>
        <v>15.487835792414858</v>
      </c>
      <c r="X77" s="34">
        <f t="shared" si="124"/>
        <v>15.496344978822773</v>
      </c>
      <c r="Y77" s="33">
        <f t="shared" si="124"/>
        <v>18.058201755635988</v>
      </c>
      <c r="Z77" s="35">
        <f aca="true" t="shared" si="125" ref="Z77:AE77">(+Z23+Z50)/Z55*100</f>
        <v>21.7221642225891</v>
      </c>
      <c r="AA77" s="33">
        <f t="shared" si="125"/>
        <v>18.058187159451357</v>
      </c>
      <c r="AB77" s="33">
        <f t="shared" si="125"/>
        <v>17.20629583362478</v>
      </c>
      <c r="AC77" s="33">
        <f t="shared" si="125"/>
        <v>17.203343379272944</v>
      </c>
      <c r="AD77" s="9">
        <f t="shared" si="125"/>
        <v>12.407656263119211</v>
      </c>
      <c r="AE77" s="9">
        <f t="shared" si="125"/>
        <v>12.358295043340629</v>
      </c>
      <c r="AF77" s="9">
        <f>(+AF23+AF50)/AF55*100</f>
        <v>11.940488843268755</v>
      </c>
      <c r="AG77" s="10">
        <f>(+AG23+AG50)/AG55*100</f>
        <v>11.795046945905183</v>
      </c>
      <c r="AH77" s="34">
        <f>(+AH23+AH50)/AH55*100</f>
        <v>12.836718756868889</v>
      </c>
      <c r="AI77" s="36">
        <f aca="true" t="shared" si="126" ref="AI77:AU77">(+AI23+AI50)/AI55*100</f>
        <v>14.72615218025736</v>
      </c>
      <c r="AJ77" s="36">
        <f t="shared" si="126"/>
        <v>14.780026889596758</v>
      </c>
      <c r="AK77" s="36">
        <f t="shared" si="126"/>
        <v>14.69916898210146</v>
      </c>
      <c r="AL77" s="36">
        <f t="shared" si="126"/>
        <v>14.615007951227746</v>
      </c>
      <c r="AM77" s="36">
        <f t="shared" si="126"/>
        <v>14.56673731438555</v>
      </c>
      <c r="AN77" s="36">
        <f t="shared" si="126"/>
        <v>14.419579490295048</v>
      </c>
      <c r="AO77" s="36">
        <f t="shared" si="126"/>
        <v>14.177948220201777</v>
      </c>
      <c r="AP77" s="36">
        <f t="shared" si="126"/>
        <v>14.168620800572956</v>
      </c>
      <c r="AQ77" s="36">
        <f t="shared" si="126"/>
        <v>13.95062928444142</v>
      </c>
      <c r="AR77" s="36">
        <f t="shared" si="126"/>
        <v>13.856128144574742</v>
      </c>
      <c r="AS77" s="36">
        <f t="shared" si="126"/>
        <v>13.961686051159926</v>
      </c>
      <c r="AT77" s="36">
        <f t="shared" si="126"/>
        <v>13.743674054631128</v>
      </c>
      <c r="AU77" s="33">
        <f t="shared" si="126"/>
        <v>13.049972382696176</v>
      </c>
      <c r="AV77" s="36">
        <f aca="true" t="shared" si="127" ref="AV77:BC77">(+AV23+AV50)/AV55*100</f>
        <v>14.025647827734531</v>
      </c>
      <c r="AW77" s="36">
        <f t="shared" si="127"/>
        <v>14.009536578716345</v>
      </c>
      <c r="AX77" s="36">
        <f t="shared" si="127"/>
        <v>11.719017589065594</v>
      </c>
      <c r="AY77" s="36">
        <f t="shared" si="127"/>
        <v>14.047460261021874</v>
      </c>
      <c r="AZ77" s="36">
        <f t="shared" si="127"/>
        <v>14.047460261021874</v>
      </c>
      <c r="BA77" s="36">
        <f t="shared" si="127"/>
        <v>13.090649892344661</v>
      </c>
      <c r="BB77" s="36">
        <f t="shared" si="127"/>
        <v>14.007193660018768</v>
      </c>
      <c r="BC77" s="36">
        <f t="shared" si="127"/>
        <v>13.67212687398028</v>
      </c>
      <c r="BD77" s="36">
        <f aca="true" t="shared" si="128" ref="BD77:BP77">(+BD23+BD50)/BD55*100</f>
        <v>13.595107865682085</v>
      </c>
      <c r="BE77" s="36">
        <f t="shared" si="128"/>
        <v>13.406702137962617</v>
      </c>
      <c r="BF77" s="36">
        <f t="shared" si="128"/>
        <v>12.694040583662062</v>
      </c>
      <c r="BG77" s="36">
        <f t="shared" si="128"/>
        <v>12.73669065080036</v>
      </c>
      <c r="BH77" s="36">
        <f t="shared" si="128"/>
        <v>13.137709109824089</v>
      </c>
      <c r="BI77" s="33">
        <f t="shared" si="128"/>
        <v>11.719022079827647</v>
      </c>
      <c r="BJ77" s="36">
        <f t="shared" si="128"/>
        <v>14.72615218025736</v>
      </c>
      <c r="BK77" s="36">
        <f t="shared" si="128"/>
        <v>11.477576956172921</v>
      </c>
      <c r="BL77" s="36">
        <f>(+BL23+BL50)/BL55*100</f>
        <v>11.72567249458197</v>
      </c>
      <c r="BM77" s="36">
        <f>(+BM23+BM50)/BM55*100</f>
        <v>11.726994761445532</v>
      </c>
      <c r="BN77" s="36">
        <f>(+BN23+BN50)/BN55*100</f>
        <v>11.753942319487157</v>
      </c>
      <c r="BO77" s="36">
        <f>(+BO23+BO50)/BO55*100</f>
        <v>11.855013172727244</v>
      </c>
      <c r="BP77" s="36">
        <f t="shared" si="128"/>
        <v>11.96357871251077</v>
      </c>
      <c r="BQ77" s="36">
        <v>11.991720778982467</v>
      </c>
      <c r="BR77" s="33">
        <f>(+BR23+BR50)/BR55*100</f>
        <v>12.036129275844871</v>
      </c>
      <c r="BS77" s="33">
        <f aca="true" t="shared" si="129" ref="BS77:DI77">(+BS23+BS50)/BS55*100</f>
        <v>11.379344919394839</v>
      </c>
      <c r="BT77" s="33">
        <f t="shared" si="129"/>
        <v>11.536347829334527</v>
      </c>
      <c r="BU77" s="33">
        <f t="shared" si="129"/>
        <v>11.477576956172921</v>
      </c>
      <c r="BV77" s="33">
        <f t="shared" si="129"/>
        <v>11.792073992850096</v>
      </c>
      <c r="BW77" s="33">
        <f t="shared" si="129"/>
        <v>11.823050757691316</v>
      </c>
      <c r="BX77" s="33">
        <f t="shared" si="129"/>
        <v>11.871352773785114</v>
      </c>
      <c r="BY77" s="33">
        <f t="shared" si="129"/>
        <v>11.744660410828105</v>
      </c>
      <c r="BZ77" s="33">
        <f t="shared" si="129"/>
        <v>11.278193397426552</v>
      </c>
      <c r="CA77" s="33">
        <f t="shared" si="129"/>
        <v>11.76529083555829</v>
      </c>
      <c r="CB77" s="33">
        <f t="shared" si="129"/>
        <v>11.84679686357364</v>
      </c>
      <c r="CC77" s="33">
        <f t="shared" si="129"/>
        <v>11.955016899689166</v>
      </c>
      <c r="CD77" s="33">
        <f t="shared" si="129"/>
        <v>11.979148785508235</v>
      </c>
      <c r="CE77" s="33">
        <f t="shared" si="129"/>
        <v>12.036129275844871</v>
      </c>
      <c r="CF77" s="33">
        <f t="shared" si="129"/>
        <v>11.809644752959315</v>
      </c>
      <c r="CG77" s="33">
        <f t="shared" si="129"/>
        <v>11.606351322291726</v>
      </c>
      <c r="CH77" s="33">
        <f t="shared" si="129"/>
        <v>11.562451518589297</v>
      </c>
      <c r="CI77" s="33">
        <f t="shared" si="129"/>
        <v>11.42523506855192</v>
      </c>
      <c r="CJ77" s="33">
        <f t="shared" si="129"/>
        <v>11.468089599983564</v>
      </c>
      <c r="CK77" s="33">
        <f t="shared" si="129"/>
        <v>11.419630705008469</v>
      </c>
      <c r="CL77" s="33">
        <f t="shared" si="129"/>
        <v>11.409807598652218</v>
      </c>
      <c r="CM77" s="33">
        <f t="shared" si="129"/>
        <v>11.278193397426552</v>
      </c>
      <c r="CN77" s="33">
        <f t="shared" si="129"/>
        <v>11.301498980385277</v>
      </c>
      <c r="CO77" s="33">
        <f t="shared" si="129"/>
        <v>11.308007009882445</v>
      </c>
      <c r="CP77" s="33">
        <f t="shared" si="129"/>
        <v>11.246558940875756</v>
      </c>
      <c r="CQ77" s="33">
        <f t="shared" si="129"/>
        <v>11.39628260719842</v>
      </c>
      <c r="CR77" s="33">
        <f t="shared" si="129"/>
        <v>11.379344919394839</v>
      </c>
      <c r="CS77" s="33">
        <f t="shared" si="129"/>
        <v>11.481938926458826</v>
      </c>
      <c r="CT77" s="33">
        <f aca="true" t="shared" si="130" ref="CT77:DH77">(+CT23+CT50)/CT55*100</f>
        <v>11.395102568553897</v>
      </c>
      <c r="CU77" s="33">
        <f t="shared" si="130"/>
        <v>11.736351727451945</v>
      </c>
      <c r="CV77" s="33">
        <f t="shared" si="130"/>
        <v>11.668374879249226</v>
      </c>
      <c r="CW77" s="33">
        <f t="shared" si="130"/>
        <v>11.717202296749303</v>
      </c>
      <c r="CX77" s="33">
        <f t="shared" si="130"/>
        <v>11.581199501938737</v>
      </c>
      <c r="CY77" s="33">
        <f t="shared" si="130"/>
        <v>11.650742508668523</v>
      </c>
      <c r="CZ77" s="33">
        <f t="shared" si="130"/>
        <v>11.719307098894978</v>
      </c>
      <c r="DA77" s="33">
        <f t="shared" si="130"/>
        <v>11.869989363124432</v>
      </c>
      <c r="DB77" s="33">
        <f t="shared" si="130"/>
        <v>11.882184924659706</v>
      </c>
      <c r="DC77" s="33">
        <f t="shared" si="130"/>
        <v>11.868040720008116</v>
      </c>
      <c r="DD77" s="33">
        <f t="shared" si="130"/>
        <v>11.536347829334527</v>
      </c>
      <c r="DE77" s="33">
        <f t="shared" si="130"/>
        <v>11.829259949010169</v>
      </c>
      <c r="DF77" s="33">
        <f t="shared" si="130"/>
        <v>11.815449097477849</v>
      </c>
      <c r="DG77" s="33">
        <f t="shared" si="130"/>
        <v>11.765094409059207</v>
      </c>
      <c r="DH77" s="33">
        <f t="shared" si="130"/>
        <v>11.8382631955528</v>
      </c>
      <c r="DI77" s="33">
        <f t="shared" si="129"/>
        <v>11.685249411612483</v>
      </c>
      <c r="DJ77" s="34">
        <f>(+DJ23+DJ50)/DJ55*100</f>
        <v>11.656944354586939</v>
      </c>
      <c r="DK77" s="64">
        <v>11.922823657288555</v>
      </c>
      <c r="DL77" s="63">
        <v>11.968434639035653</v>
      </c>
      <c r="DM77" s="64">
        <f>(+DM23+DM50)/DM55*100</f>
        <v>11.758091082085592</v>
      </c>
      <c r="DN77" s="64">
        <f>(+DN23+DN50)/DN55*100</f>
        <v>11.706168425950551</v>
      </c>
      <c r="DO77" s="64">
        <f>(+DO23+DO50)/DO55*100</f>
        <v>11.683507758930856</v>
      </c>
      <c r="DP77" s="64">
        <f>(+DP23+DP50)/DP55*100</f>
        <v>11.683507758930856</v>
      </c>
    </row>
    <row r="78" spans="1:120" ht="18" hidden="1">
      <c r="A78" s="112" t="s">
        <v>66</v>
      </c>
      <c r="B78" s="33">
        <f aca="true" t="shared" si="131" ref="B78:G78">(+B24+B51)/B55*100</f>
        <v>2.190615945434581</v>
      </c>
      <c r="C78" s="33">
        <f t="shared" si="131"/>
        <v>2.0830017394044296</v>
      </c>
      <c r="D78" s="33">
        <f t="shared" si="131"/>
        <v>1.9653447430479347</v>
      </c>
      <c r="E78" s="33">
        <f t="shared" si="131"/>
        <v>1.9293300855075275</v>
      </c>
      <c r="F78" s="34">
        <f t="shared" si="131"/>
        <v>1.624460735918716</v>
      </c>
      <c r="G78" s="34">
        <f t="shared" si="131"/>
        <v>1.5830108002204772</v>
      </c>
      <c r="H78" s="34">
        <f aca="true" t="shared" si="132" ref="H78:O78">(+H24+H51)/H55*100</f>
        <v>1.5653877615859912</v>
      </c>
      <c r="I78" s="34">
        <f t="shared" si="132"/>
        <v>1.5737607608709765</v>
      </c>
      <c r="J78" s="33">
        <f t="shared" si="132"/>
        <v>1.5698611791827224</v>
      </c>
      <c r="K78" s="33">
        <f t="shared" si="132"/>
        <v>1.556280307316986</v>
      </c>
      <c r="L78" s="33">
        <f t="shared" si="132"/>
        <v>1.5339198616334018</v>
      </c>
      <c r="M78" s="33">
        <f t="shared" si="132"/>
        <v>1.533095568899433</v>
      </c>
      <c r="N78" s="33">
        <f t="shared" si="132"/>
        <v>1.5509705476052955</v>
      </c>
      <c r="O78" s="33">
        <f t="shared" si="132"/>
        <v>1.5531679746215739</v>
      </c>
      <c r="P78" s="33">
        <f aca="true" t="shared" si="133" ref="P78:Y78">(+P24+P51)/P55*100</f>
        <v>1.555367003975928</v>
      </c>
      <c r="Q78" s="33">
        <f t="shared" si="133"/>
        <v>1.5520909525272086</v>
      </c>
      <c r="R78" s="33">
        <f t="shared" si="133"/>
        <v>1.5629275215758238</v>
      </c>
      <c r="S78" s="33">
        <f t="shared" si="133"/>
        <v>1.5291475170326565</v>
      </c>
      <c r="T78" s="33">
        <f t="shared" si="133"/>
        <v>1.52620564646784</v>
      </c>
      <c r="U78" s="33">
        <f t="shared" si="133"/>
        <v>1.522649405113948</v>
      </c>
      <c r="V78" s="33">
        <f t="shared" si="133"/>
        <v>1.514926339256125</v>
      </c>
      <c r="W78" s="33">
        <f t="shared" si="133"/>
        <v>1.5152426784462487</v>
      </c>
      <c r="X78" s="34">
        <f t="shared" si="133"/>
        <v>1.4849225024083945</v>
      </c>
      <c r="Y78" s="33">
        <f t="shared" si="133"/>
        <v>0.6575975432496366</v>
      </c>
      <c r="Z78" s="35">
        <f aca="true" t="shared" si="134" ref="Z78:AE78">(+Z24+Z51)/Z55*100</f>
        <v>0.7319283933831859</v>
      </c>
      <c r="AA78" s="33">
        <f t="shared" si="134"/>
        <v>0.6575976603866213</v>
      </c>
      <c r="AB78" s="33">
        <f t="shared" si="134"/>
        <v>0.6218158080644818</v>
      </c>
      <c r="AC78" s="33">
        <f t="shared" si="134"/>
        <v>0.6204791916806468</v>
      </c>
      <c r="AD78" s="9">
        <f t="shared" si="134"/>
        <v>0</v>
      </c>
      <c r="AE78" s="9">
        <f t="shared" si="134"/>
        <v>0</v>
      </c>
      <c r="AF78" s="9">
        <f>(+AF24+AF51)/AF55*100</f>
        <v>0</v>
      </c>
      <c r="AG78" s="10">
        <f>(+AG24+AG51)/AG55*100</f>
        <v>0</v>
      </c>
      <c r="AH78" s="56">
        <f>(+AH24+AH51)/AH55*100</f>
        <v>0</v>
      </c>
      <c r="AI78" s="36">
        <f aca="true" t="shared" si="135" ref="AI78:AU78">(+AI24+AI51)/AI55*100</f>
        <v>0</v>
      </c>
      <c r="AJ78" s="36">
        <f t="shared" si="135"/>
        <v>0</v>
      </c>
      <c r="AK78" s="36">
        <f t="shared" si="135"/>
        <v>0</v>
      </c>
      <c r="AL78" s="36">
        <f t="shared" si="135"/>
        <v>0</v>
      </c>
      <c r="AM78" s="36">
        <f t="shared" si="135"/>
        <v>0</v>
      </c>
      <c r="AN78" s="36">
        <f t="shared" si="135"/>
        <v>0</v>
      </c>
      <c r="AO78" s="36">
        <f t="shared" si="135"/>
        <v>0</v>
      </c>
      <c r="AP78" s="36">
        <f t="shared" si="135"/>
        <v>0</v>
      </c>
      <c r="AQ78" s="36">
        <f t="shared" si="135"/>
        <v>0</v>
      </c>
      <c r="AR78" s="36">
        <f t="shared" si="135"/>
        <v>0</v>
      </c>
      <c r="AS78" s="36">
        <f t="shared" si="135"/>
        <v>0</v>
      </c>
      <c r="AT78" s="36">
        <f t="shared" si="135"/>
        <v>0</v>
      </c>
      <c r="AU78" s="56">
        <f t="shared" si="135"/>
        <v>0</v>
      </c>
      <c r="AV78" s="36">
        <f aca="true" t="shared" si="136" ref="AV78:BC78">(+AV24+AV51)/AV55*100</f>
        <v>0</v>
      </c>
      <c r="AW78" s="36">
        <f t="shared" si="136"/>
        <v>0</v>
      </c>
      <c r="AX78" s="36">
        <f t="shared" si="136"/>
        <v>0</v>
      </c>
      <c r="AY78" s="36">
        <f t="shared" si="136"/>
        <v>0</v>
      </c>
      <c r="AZ78" s="36">
        <f t="shared" si="136"/>
        <v>0</v>
      </c>
      <c r="BA78" s="36">
        <f t="shared" si="136"/>
        <v>0</v>
      </c>
      <c r="BB78" s="36">
        <f t="shared" si="136"/>
        <v>0</v>
      </c>
      <c r="BC78" s="36">
        <f t="shared" si="136"/>
        <v>0</v>
      </c>
      <c r="BD78" s="36">
        <f aca="true" t="shared" si="137" ref="BD78:BP78">(+BD24+BD51)/BD55*100</f>
        <v>0</v>
      </c>
      <c r="BE78" s="36">
        <f t="shared" si="137"/>
        <v>0</v>
      </c>
      <c r="BF78" s="36">
        <f t="shared" si="137"/>
        <v>0</v>
      </c>
      <c r="BG78" s="36">
        <f t="shared" si="137"/>
        <v>0</v>
      </c>
      <c r="BH78" s="36">
        <f t="shared" si="137"/>
        <v>0</v>
      </c>
      <c r="BI78" s="56">
        <f t="shared" si="137"/>
        <v>0</v>
      </c>
      <c r="BJ78" s="36">
        <f t="shared" si="137"/>
        <v>0</v>
      </c>
      <c r="BK78" s="36">
        <f t="shared" si="137"/>
        <v>0</v>
      </c>
      <c r="BL78" s="36">
        <f>(+BL24+BL51)/BL55*100</f>
        <v>0</v>
      </c>
      <c r="BM78" s="36">
        <f>(+BM24+BM51)/BM55*100</f>
        <v>0</v>
      </c>
      <c r="BN78" s="36">
        <f>(+BN24+BN51)/BN55*100</f>
        <v>0</v>
      </c>
      <c r="BO78" s="36">
        <f>(+BO24+BO51)/BO55*100</f>
        <v>0</v>
      </c>
      <c r="BP78" s="36">
        <f t="shared" si="137"/>
        <v>0</v>
      </c>
      <c r="BQ78" s="36">
        <v>0</v>
      </c>
      <c r="BR78" s="33">
        <f>(+BR24+BR51)/BR55*100</f>
        <v>0</v>
      </c>
      <c r="BS78" s="33">
        <f aca="true" t="shared" si="138" ref="BS78:DI78">(+BS24+BS51)/BS55*100</f>
        <v>0</v>
      </c>
      <c r="BT78" s="33">
        <f t="shared" si="138"/>
        <v>0</v>
      </c>
      <c r="BU78" s="33">
        <f t="shared" si="138"/>
        <v>0</v>
      </c>
      <c r="BV78" s="33">
        <f t="shared" si="138"/>
        <v>0</v>
      </c>
      <c r="BW78" s="33">
        <f t="shared" si="138"/>
        <v>0</v>
      </c>
      <c r="BX78" s="33">
        <f t="shared" si="138"/>
        <v>0</v>
      </c>
      <c r="BY78" s="33">
        <f t="shared" si="138"/>
        <v>0</v>
      </c>
      <c r="BZ78" s="33">
        <f t="shared" si="138"/>
        <v>0</v>
      </c>
      <c r="CA78" s="33">
        <f t="shared" si="138"/>
        <v>0</v>
      </c>
      <c r="CB78" s="33">
        <f t="shared" si="138"/>
        <v>0</v>
      </c>
      <c r="CC78" s="33">
        <f t="shared" si="138"/>
        <v>0</v>
      </c>
      <c r="CD78" s="33">
        <f t="shared" si="138"/>
        <v>0</v>
      </c>
      <c r="CE78" s="33">
        <f t="shared" si="138"/>
        <v>0</v>
      </c>
      <c r="CF78" s="33">
        <f t="shared" si="138"/>
        <v>0</v>
      </c>
      <c r="CG78" s="33">
        <f t="shared" si="138"/>
        <v>0</v>
      </c>
      <c r="CH78" s="33">
        <f t="shared" si="138"/>
        <v>0</v>
      </c>
      <c r="CI78" s="33">
        <f t="shared" si="138"/>
        <v>0</v>
      </c>
      <c r="CJ78" s="33">
        <f t="shared" si="138"/>
        <v>0</v>
      </c>
      <c r="CK78" s="33">
        <f t="shared" si="138"/>
        <v>0</v>
      </c>
      <c r="CL78" s="33">
        <f t="shared" si="138"/>
        <v>0</v>
      </c>
      <c r="CM78" s="33">
        <f t="shared" si="138"/>
        <v>0</v>
      </c>
      <c r="CN78" s="33">
        <f t="shared" si="138"/>
        <v>0</v>
      </c>
      <c r="CO78" s="33">
        <f t="shared" si="138"/>
        <v>0</v>
      </c>
      <c r="CP78" s="33">
        <f t="shared" si="138"/>
        <v>0</v>
      </c>
      <c r="CQ78" s="33">
        <f t="shared" si="138"/>
        <v>0</v>
      </c>
      <c r="CR78" s="33">
        <f t="shared" si="138"/>
        <v>0</v>
      </c>
      <c r="CS78" s="33">
        <f t="shared" si="138"/>
        <v>0</v>
      </c>
      <c r="CT78" s="33">
        <f aca="true" t="shared" si="139" ref="CT78:DH78">(+CT24+CT51)/CT55*100</f>
        <v>0</v>
      </c>
      <c r="CU78" s="33">
        <f t="shared" si="139"/>
        <v>0</v>
      </c>
      <c r="CV78" s="33">
        <f t="shared" si="139"/>
        <v>0</v>
      </c>
      <c r="CW78" s="33">
        <f t="shared" si="139"/>
        <v>0</v>
      </c>
      <c r="CX78" s="33">
        <f t="shared" si="139"/>
        <v>0</v>
      </c>
      <c r="CY78" s="33">
        <f t="shared" si="139"/>
        <v>0</v>
      </c>
      <c r="CZ78" s="33">
        <f t="shared" si="139"/>
        <v>0</v>
      </c>
      <c r="DA78" s="33">
        <f t="shared" si="139"/>
        <v>0</v>
      </c>
      <c r="DB78" s="33">
        <f t="shared" si="139"/>
        <v>0</v>
      </c>
      <c r="DC78" s="33">
        <f t="shared" si="139"/>
        <v>0</v>
      </c>
      <c r="DD78" s="33">
        <f t="shared" si="139"/>
        <v>0</v>
      </c>
      <c r="DE78" s="33">
        <f t="shared" si="139"/>
        <v>0</v>
      </c>
      <c r="DF78" s="33">
        <f t="shared" si="139"/>
        <v>0</v>
      </c>
      <c r="DG78" s="33">
        <f t="shared" si="139"/>
        <v>0</v>
      </c>
      <c r="DH78" s="33">
        <f t="shared" si="139"/>
        <v>0</v>
      </c>
      <c r="DI78" s="33">
        <f t="shared" si="138"/>
        <v>0</v>
      </c>
      <c r="DJ78" s="34">
        <f>(+DJ24+DJ51)/DJ55*100</f>
        <v>0</v>
      </c>
      <c r="DK78" s="64">
        <v>0</v>
      </c>
      <c r="DL78" s="63">
        <v>0</v>
      </c>
      <c r="DM78" s="64">
        <f>(+DM24+DM51)/DM55*100</f>
        <v>0</v>
      </c>
      <c r="DN78" s="64">
        <f>(+DN24+DN51)/DN55*100</f>
        <v>0</v>
      </c>
      <c r="DO78" s="64">
        <f>(+DO24+DO51)/DO55*100</f>
        <v>0</v>
      </c>
      <c r="DP78" s="64">
        <f>(+DP24+DP51)/DP55*100</f>
        <v>0</v>
      </c>
    </row>
    <row r="79" spans="1:120" ht="15.75" hidden="1">
      <c r="A79" s="112" t="s">
        <v>165</v>
      </c>
      <c r="B79" s="33">
        <f aca="true" t="shared" si="140" ref="B79:G79">(+B25+B52)/B55*100</f>
        <v>1.5737987607509687</v>
      </c>
      <c r="C79" s="33">
        <f t="shared" si="140"/>
        <v>1.6417593320005703</v>
      </c>
      <c r="D79" s="33">
        <f t="shared" si="140"/>
        <v>1.508987776973546</v>
      </c>
      <c r="E79" s="33">
        <f t="shared" si="140"/>
        <v>1.369949278846434</v>
      </c>
      <c r="F79" s="33">
        <f t="shared" si="140"/>
        <v>1.2344824993058345</v>
      </c>
      <c r="G79" s="34">
        <f t="shared" si="140"/>
        <v>1.2182750469890804</v>
      </c>
      <c r="H79" s="34">
        <f aca="true" t="shared" si="141" ref="H79:O79">(+H25+H52)/H55*100</f>
        <v>1.1505451561015225</v>
      </c>
      <c r="I79" s="34">
        <f t="shared" si="141"/>
        <v>1.1541186104228192</v>
      </c>
      <c r="J79" s="33">
        <f t="shared" si="141"/>
        <v>1.1447481403634632</v>
      </c>
      <c r="K79" s="33">
        <f t="shared" si="141"/>
        <v>1.1316715289761672</v>
      </c>
      <c r="L79" s="33">
        <f t="shared" si="141"/>
        <v>1.149422283388612</v>
      </c>
      <c r="M79" s="33">
        <f t="shared" si="141"/>
        <v>1.1449379177844605</v>
      </c>
      <c r="N79" s="33">
        <f t="shared" si="141"/>
        <v>1.1464388942805614</v>
      </c>
      <c r="O79" s="33">
        <f t="shared" si="141"/>
        <v>1.1616358372050517</v>
      </c>
      <c r="P79" s="33">
        <f aca="true" t="shared" si="142" ref="P79:Y79">(+P25+P52)/P55*100</f>
        <v>1.1696538647715526</v>
      </c>
      <c r="Q79" s="33">
        <f t="shared" si="142"/>
        <v>1.8210976962558647</v>
      </c>
      <c r="R79" s="33">
        <f t="shared" si="142"/>
        <v>1.186738434368233</v>
      </c>
      <c r="S79" s="33">
        <f t="shared" si="142"/>
        <v>1.128550205343432</v>
      </c>
      <c r="T79" s="33">
        <f t="shared" si="142"/>
        <v>1.1346948473840248</v>
      </c>
      <c r="U79" s="33">
        <f t="shared" si="142"/>
        <v>1.126199126139638</v>
      </c>
      <c r="V79" s="33">
        <f t="shared" si="142"/>
        <v>1.1138250180052733</v>
      </c>
      <c r="W79" s="33">
        <f t="shared" si="142"/>
        <v>1.1125771283017996</v>
      </c>
      <c r="X79" s="34">
        <f t="shared" si="142"/>
        <v>1.1001015467683986</v>
      </c>
      <c r="Y79" s="33">
        <f t="shared" si="142"/>
        <v>3.0676425741727704</v>
      </c>
      <c r="Z79" s="35">
        <f aca="true" t="shared" si="143" ref="Z79:AE79">(+Z25+Z52)/Z55*100</f>
        <v>3.4582483571266707</v>
      </c>
      <c r="AA79" s="33">
        <f t="shared" si="143"/>
        <v>3.067643120607904</v>
      </c>
      <c r="AB79" s="33">
        <f t="shared" si="143"/>
        <v>1.91564493152763</v>
      </c>
      <c r="AC79" s="33">
        <f t="shared" si="143"/>
        <v>1.9155815883616927</v>
      </c>
      <c r="AD79" s="9">
        <f t="shared" si="143"/>
        <v>2.1568345222570073</v>
      </c>
      <c r="AE79" s="9">
        <f t="shared" si="143"/>
        <v>2.147799510900445</v>
      </c>
      <c r="AF79" s="9">
        <f>(+AF25+AF52)/AF55*100</f>
        <v>2.0519964671977498</v>
      </c>
      <c r="AG79" s="10">
        <f>(+AG25+AG52)/AG55*100</f>
        <v>2.036922561602681</v>
      </c>
      <c r="AH79" s="34">
        <f>(+AH25+AH52)/AH55*100</f>
        <v>2.1737480318462605</v>
      </c>
      <c r="AI79" s="36">
        <f aca="true" t="shared" si="144" ref="AI79:AU79">(+AI25+AI52)/AI55*100</f>
        <v>1.1612488970879924</v>
      </c>
      <c r="AJ79" s="36">
        <f t="shared" si="144"/>
        <v>1.1417158858167489</v>
      </c>
      <c r="AK79" s="36">
        <f t="shared" si="144"/>
        <v>1.125085403229368</v>
      </c>
      <c r="AL79" s="36">
        <f t="shared" si="144"/>
        <v>1.113610862847036</v>
      </c>
      <c r="AM79" s="36">
        <f t="shared" si="144"/>
        <v>1.1061090016336423</v>
      </c>
      <c r="AN79" s="36">
        <f t="shared" si="144"/>
        <v>1.1027656261129024</v>
      </c>
      <c r="AO79" s="36">
        <f t="shared" si="144"/>
        <v>1.0865857038390478</v>
      </c>
      <c r="AP79" s="36">
        <f t="shared" si="144"/>
        <v>1.0847019385438776</v>
      </c>
      <c r="AQ79" s="36">
        <f t="shared" si="144"/>
        <v>1.1064047720566592</v>
      </c>
      <c r="AR79" s="36">
        <f t="shared" si="144"/>
        <v>1.0786261901633196</v>
      </c>
      <c r="AS79" s="36">
        <f t="shared" si="144"/>
        <v>1.0806218587012055</v>
      </c>
      <c r="AT79" s="36">
        <f t="shared" si="144"/>
        <v>1.1056054514581222</v>
      </c>
      <c r="AU79" s="33">
        <f t="shared" si="144"/>
        <v>0.5227600991811274</v>
      </c>
      <c r="AV79" s="36">
        <f aca="true" t="shared" si="145" ref="AV79:BC79">(+AV25+AV52)/AV55*100</f>
        <v>0.560822219664418</v>
      </c>
      <c r="AW79" s="36">
        <f t="shared" si="145"/>
        <v>0.5615279256107958</v>
      </c>
      <c r="AX79" s="36">
        <f t="shared" si="145"/>
        <v>0.4416624006720089</v>
      </c>
      <c r="AY79" s="36">
        <f t="shared" si="145"/>
        <v>0.5545082050065734</v>
      </c>
      <c r="AZ79" s="36">
        <f t="shared" si="145"/>
        <v>0.5545082050065734</v>
      </c>
      <c r="BA79" s="36">
        <f t="shared" si="145"/>
        <v>0.5203272088792452</v>
      </c>
      <c r="BB79" s="36">
        <f t="shared" si="145"/>
        <v>0.5455598310498565</v>
      </c>
      <c r="BC79" s="36">
        <f t="shared" si="145"/>
        <v>0.532000100936578</v>
      </c>
      <c r="BD79" s="36">
        <f aca="true" t="shared" si="146" ref="BD79:BP79">(+BD25+BD52)/BD55*100</f>
        <v>0.5463691720418792</v>
      </c>
      <c r="BE79" s="36">
        <f t="shared" si="146"/>
        <v>0.544541719987803</v>
      </c>
      <c r="BF79" s="36">
        <f t="shared" si="146"/>
        <v>0.513080415099286</v>
      </c>
      <c r="BG79" s="36">
        <f t="shared" si="146"/>
        <v>0.5151528938828949</v>
      </c>
      <c r="BH79" s="36">
        <f t="shared" si="146"/>
        <v>0.5238720858338662</v>
      </c>
      <c r="BI79" s="33">
        <f t="shared" si="146"/>
        <v>0.44158842054615943</v>
      </c>
      <c r="BJ79" s="36">
        <f t="shared" si="146"/>
        <v>1.1612488970879924</v>
      </c>
      <c r="BK79" s="36">
        <f t="shared" si="146"/>
        <v>0.4233980686680766</v>
      </c>
      <c r="BL79" s="36">
        <f>(+BL25+BL52)/BL55*100</f>
        <v>0.4571684648421337</v>
      </c>
      <c r="BM79" s="36">
        <f>(+BM25+BM52)/BM55*100</f>
        <v>0.45552291526828637</v>
      </c>
      <c r="BN79" s="36">
        <f>(+BN25+BN52)/BN55*100</f>
        <v>0.45886252936314287</v>
      </c>
      <c r="BO79" s="36">
        <f>(+BO25+BO52)/BO55*100</f>
        <v>0.452403119968379</v>
      </c>
      <c r="BP79" s="36">
        <f t="shared" si="146"/>
        <v>0.4545132516202329</v>
      </c>
      <c r="BQ79" s="36">
        <v>0.4166519153203698</v>
      </c>
      <c r="BR79" s="33">
        <f>(+BR25+BR52)/BR55*100</f>
        <v>0.4208717010531775</v>
      </c>
      <c r="BS79" s="33">
        <f aca="true" t="shared" si="147" ref="BS79:DI79">(+BS25+BS52)/BS55*100</f>
        <v>0.3670731200186448</v>
      </c>
      <c r="BT79" s="33">
        <f t="shared" si="147"/>
        <v>0.32541730222637555</v>
      </c>
      <c r="BU79" s="33">
        <f t="shared" si="147"/>
        <v>0.4233980686680766</v>
      </c>
      <c r="BV79" s="33">
        <f t="shared" si="147"/>
        <v>0.41359458794201853</v>
      </c>
      <c r="BW79" s="33">
        <f t="shared" si="147"/>
        <v>0.45045679831574253</v>
      </c>
      <c r="BX79" s="33">
        <f t="shared" si="147"/>
        <v>0.41494293921733444</v>
      </c>
      <c r="BY79" s="33">
        <f t="shared" si="147"/>
        <v>0.4585001726347498</v>
      </c>
      <c r="BZ79" s="33">
        <f t="shared" si="147"/>
        <v>0.3654114297990691</v>
      </c>
      <c r="CA79" s="33">
        <f t="shared" si="147"/>
        <v>0.45499951601318195</v>
      </c>
      <c r="CB79" s="33">
        <f t="shared" si="147"/>
        <v>0.45208957464864313</v>
      </c>
      <c r="CC79" s="33">
        <f t="shared" si="147"/>
        <v>0.45418797519003706</v>
      </c>
      <c r="CD79" s="33">
        <f t="shared" si="147"/>
        <v>0.41621510087135116</v>
      </c>
      <c r="CE79" s="33">
        <f t="shared" si="147"/>
        <v>0.4208717010531775</v>
      </c>
      <c r="CF79" s="33">
        <f t="shared" si="147"/>
        <v>0.4115594803287236</v>
      </c>
      <c r="CG79" s="33">
        <f t="shared" si="147"/>
        <v>0.4033627012044202</v>
      </c>
      <c r="CH79" s="33">
        <f t="shared" si="147"/>
        <v>0.4007570031161432</v>
      </c>
      <c r="CI79" s="33">
        <f t="shared" si="147"/>
        <v>0.4037154171927134</v>
      </c>
      <c r="CJ79" s="33">
        <f t="shared" si="147"/>
        <v>0.3686413384724278</v>
      </c>
      <c r="CK79" s="33">
        <f t="shared" si="147"/>
        <v>0.3694702306131457</v>
      </c>
      <c r="CL79" s="33">
        <f t="shared" si="147"/>
        <v>0.3697131323763921</v>
      </c>
      <c r="CM79" s="33">
        <f t="shared" si="147"/>
        <v>0.3654114297990691</v>
      </c>
      <c r="CN79" s="33">
        <f t="shared" si="147"/>
        <v>0.3633960418164999</v>
      </c>
      <c r="CO79" s="33">
        <f t="shared" si="147"/>
        <v>0.36241929288494923</v>
      </c>
      <c r="CP79" s="33">
        <f t="shared" si="147"/>
        <v>0.37201477654306453</v>
      </c>
      <c r="CQ79" s="33">
        <f t="shared" si="147"/>
        <v>0.365303248367352</v>
      </c>
      <c r="CR79" s="33">
        <f t="shared" si="147"/>
        <v>0.3670731200186448</v>
      </c>
      <c r="CS79" s="33">
        <f t="shared" si="147"/>
        <v>0.36262401363533037</v>
      </c>
      <c r="CT79" s="33">
        <f aca="true" t="shared" si="148" ref="CT79:DH79">(+CT25+CT52)/CT55*100</f>
        <v>0.38102325686383703</v>
      </c>
      <c r="CU79" s="33">
        <f t="shared" si="148"/>
        <v>0.3675633782893882</v>
      </c>
      <c r="CV79" s="33">
        <f t="shared" si="148"/>
        <v>0.3539828981067332</v>
      </c>
      <c r="CW79" s="33">
        <f t="shared" si="148"/>
        <v>0.3561044681701833</v>
      </c>
      <c r="CX79" s="33">
        <f t="shared" si="148"/>
        <v>0.35824304762824866</v>
      </c>
      <c r="CY79" s="33">
        <f t="shared" si="148"/>
        <v>0.34658018748183184</v>
      </c>
      <c r="CZ79" s="33">
        <f t="shared" si="148"/>
        <v>0.3517224492283057</v>
      </c>
      <c r="DA79" s="33">
        <f t="shared" si="148"/>
        <v>0.3523744330227123</v>
      </c>
      <c r="DB79" s="33">
        <f t="shared" si="148"/>
        <v>0.3350345713383197</v>
      </c>
      <c r="DC79" s="33">
        <f t="shared" si="148"/>
        <v>0.3202183753923753</v>
      </c>
      <c r="DD79" s="33">
        <f t="shared" si="148"/>
        <v>0.32541730222637555</v>
      </c>
      <c r="DE79" s="33">
        <f t="shared" si="148"/>
        <v>0.3252292414400058</v>
      </c>
      <c r="DF79" s="33">
        <f t="shared" si="148"/>
        <v>0.3305490005691416</v>
      </c>
      <c r="DG79" s="33">
        <f t="shared" si="148"/>
        <v>0.31648955727469685</v>
      </c>
      <c r="DH79" s="33">
        <f t="shared" si="148"/>
        <v>0.31708148561841343</v>
      </c>
      <c r="DI79" s="33">
        <f t="shared" si="147"/>
        <v>0.2973560720490193</v>
      </c>
      <c r="DJ79" s="34">
        <f>(+DJ25+DJ52)/DJ55*100</f>
        <v>0.2958223961249591</v>
      </c>
      <c r="DK79" s="64">
        <v>0.30525290912605696</v>
      </c>
      <c r="DL79" s="63">
        <v>0.2951649628846573</v>
      </c>
      <c r="DM79" s="64">
        <f>(+DM25+DM52)/DM55*100</f>
        <v>0.3028547169708981</v>
      </c>
      <c r="DN79" s="64">
        <f>(+DN25+DN52)/DN55*100</f>
        <v>0.2982789869091515</v>
      </c>
      <c r="DO79" s="64">
        <f>(+DO25+DO52)/DO55*100</f>
        <v>0.2947755582820394</v>
      </c>
      <c r="DP79" s="64">
        <f>(+DP25+DP52)/DP55*100</f>
        <v>0.2947755582820394</v>
      </c>
    </row>
    <row r="80" spans="1:120" ht="18" hidden="1">
      <c r="A80" s="112" t="s">
        <v>166</v>
      </c>
      <c r="B80" s="33">
        <f aca="true" t="shared" si="149" ref="B80:G80">(+B26+B53)/B55*100</f>
        <v>8.318439515034164</v>
      </c>
      <c r="C80" s="33">
        <f t="shared" si="149"/>
        <v>8.195511612706808</v>
      </c>
      <c r="D80" s="33">
        <f t="shared" si="149"/>
        <v>8.093683602232133</v>
      </c>
      <c r="E80" s="33">
        <f t="shared" si="149"/>
        <v>7.355819192351086</v>
      </c>
      <c r="F80" s="34">
        <f t="shared" si="149"/>
        <v>7.132530736124395</v>
      </c>
      <c r="G80" s="34">
        <f t="shared" si="149"/>
        <v>7.125096901785975</v>
      </c>
      <c r="H80" s="34">
        <f aca="true" t="shared" si="150" ref="H80:O80">(+H26+H53)/H55*100</f>
        <v>6.993722301261355</v>
      </c>
      <c r="I80" s="34">
        <f t="shared" si="150"/>
        <v>7.058466766287347</v>
      </c>
      <c r="J80" s="33">
        <f t="shared" si="150"/>
        <v>7.1529449609898075</v>
      </c>
      <c r="K80" s="33">
        <f t="shared" si="150"/>
        <v>7.144309203851821</v>
      </c>
      <c r="L80" s="33">
        <f t="shared" si="150"/>
        <v>7.108321309276682</v>
      </c>
      <c r="M80" s="33">
        <f t="shared" si="150"/>
        <v>7.033932133693066</v>
      </c>
      <c r="N80" s="33">
        <f t="shared" si="150"/>
        <v>6.598227772593013</v>
      </c>
      <c r="O80" s="33">
        <f t="shared" si="150"/>
        <v>6.6201009912308555</v>
      </c>
      <c r="P80" s="33">
        <f aca="true" t="shared" si="151" ref="P80:Y80">(+P26+P53)/P55*100</f>
        <v>6.591317862617927</v>
      </c>
      <c r="Q80" s="33">
        <f t="shared" si="151"/>
        <v>6.46746098081157</v>
      </c>
      <c r="R80" s="33">
        <f t="shared" si="151"/>
        <v>6.4700031427715246</v>
      </c>
      <c r="S80" s="33">
        <f t="shared" si="151"/>
        <v>6.486478660852398</v>
      </c>
      <c r="T80" s="33">
        <f t="shared" si="151"/>
        <v>6.360580180543566</v>
      </c>
      <c r="U80" s="33">
        <f t="shared" si="151"/>
        <v>6.40131373940977</v>
      </c>
      <c r="V80" s="33">
        <f t="shared" si="151"/>
        <v>6.410911899483443</v>
      </c>
      <c r="W80" s="33">
        <f t="shared" si="151"/>
        <v>6.381074427908875</v>
      </c>
      <c r="X80" s="34">
        <f t="shared" si="151"/>
        <v>6.339926546293727</v>
      </c>
      <c r="Y80" s="33">
        <f t="shared" si="151"/>
        <v>6.901915239262406</v>
      </c>
      <c r="Z80" s="35">
        <f aca="true" t="shared" si="152" ref="Z80:AE80">(+Z26+Z53)/Z55*100</f>
        <v>7.709992392606259</v>
      </c>
      <c r="AA80" s="33">
        <f t="shared" si="152"/>
        <v>6.901916468691481</v>
      </c>
      <c r="AB80" s="33">
        <f t="shared" si="152"/>
        <v>6.533010585663226</v>
      </c>
      <c r="AC80" s="33">
        <f t="shared" si="152"/>
        <v>6.544921826306295</v>
      </c>
      <c r="AD80" s="9">
        <f t="shared" si="152"/>
        <v>3.2526751299667915</v>
      </c>
      <c r="AE80" s="9">
        <f t="shared" si="152"/>
        <v>3.1935397474737783</v>
      </c>
      <c r="AF80" s="9">
        <f>(+AF26+AF53)/AF55*100</f>
        <v>3.2715939316295515</v>
      </c>
      <c r="AG80" s="10">
        <f>(+AG26+AG53)/AG55*100</f>
        <v>3.2051553463007343</v>
      </c>
      <c r="AH80" s="34">
        <f>(+AH26+AH53)/AH55*100</f>
        <v>3.339520037823977</v>
      </c>
      <c r="AI80" s="36">
        <f aca="true" t="shared" si="153" ref="AI80:AU80">(+AI26+AI53)/AI55*100</f>
        <v>0</v>
      </c>
      <c r="AJ80" s="36">
        <f t="shared" si="153"/>
        <v>0</v>
      </c>
      <c r="AK80" s="36">
        <f t="shared" si="153"/>
        <v>0</v>
      </c>
      <c r="AL80" s="36">
        <f t="shared" si="153"/>
        <v>0</v>
      </c>
      <c r="AM80" s="36">
        <f t="shared" si="153"/>
        <v>0</v>
      </c>
      <c r="AN80" s="36">
        <f t="shared" si="153"/>
        <v>0</v>
      </c>
      <c r="AO80" s="36">
        <f t="shared" si="153"/>
        <v>0</v>
      </c>
      <c r="AP80" s="36">
        <f t="shared" si="153"/>
        <v>0</v>
      </c>
      <c r="AQ80" s="36">
        <f t="shared" si="153"/>
        <v>0</v>
      </c>
      <c r="AR80" s="36">
        <f t="shared" si="153"/>
        <v>0</v>
      </c>
      <c r="AS80" s="36">
        <f t="shared" si="153"/>
        <v>0</v>
      </c>
      <c r="AT80" s="36">
        <f t="shared" si="153"/>
        <v>0</v>
      </c>
      <c r="AU80" s="56">
        <f t="shared" si="153"/>
        <v>0</v>
      </c>
      <c r="AV80" s="36">
        <f aca="true" t="shared" si="154" ref="AV80:BC80">(+AV26+AV53)/AV55*100</f>
        <v>0</v>
      </c>
      <c r="AW80" s="36">
        <f t="shared" si="154"/>
        <v>0</v>
      </c>
      <c r="AX80" s="36">
        <f t="shared" si="154"/>
        <v>5.800590522317663</v>
      </c>
      <c r="AY80" s="36">
        <f t="shared" si="154"/>
        <v>0</v>
      </c>
      <c r="AZ80" s="36">
        <f t="shared" si="154"/>
        <v>0</v>
      </c>
      <c r="BA80" s="36">
        <f t="shared" si="154"/>
        <v>0</v>
      </c>
      <c r="BB80" s="36">
        <f t="shared" si="154"/>
        <v>0</v>
      </c>
      <c r="BC80" s="36">
        <f t="shared" si="154"/>
        <v>0</v>
      </c>
      <c r="BD80" s="36">
        <f aca="true" t="shared" si="155" ref="BD80:BP80">(+BD26+BD53)/BD55*100</f>
        <v>0</v>
      </c>
      <c r="BE80" s="36">
        <f t="shared" si="155"/>
        <v>0</v>
      </c>
      <c r="BF80" s="36">
        <f t="shared" si="155"/>
        <v>0</v>
      </c>
      <c r="BG80" s="36">
        <f t="shared" si="155"/>
        <v>0</v>
      </c>
      <c r="BH80" s="36">
        <f t="shared" si="155"/>
        <v>0</v>
      </c>
      <c r="BI80" s="33">
        <f t="shared" si="155"/>
        <v>5.800590950759454</v>
      </c>
      <c r="BJ80" s="36">
        <f t="shared" si="155"/>
        <v>0</v>
      </c>
      <c r="BK80" s="36">
        <f t="shared" si="155"/>
        <v>0</v>
      </c>
      <c r="BL80" s="36">
        <f>(+BL26+BL53)/BL55*100</f>
        <v>6.039699728065381</v>
      </c>
      <c r="BM80" s="36">
        <f>(+BM26+BM53)/BM55*100</f>
        <v>5.982188661947583</v>
      </c>
      <c r="BN80" s="36">
        <f>(+BN26+BN53)/BN55*100</f>
        <v>5.9495749604733605</v>
      </c>
      <c r="BO80" s="36">
        <f>(+BO26+BO53)/BO55*100</f>
        <v>5.9519234035943285</v>
      </c>
      <c r="BP80" s="36">
        <f t="shared" si="155"/>
        <v>5.940492736634985</v>
      </c>
      <c r="BQ80" s="36">
        <v>5.985569839470777</v>
      </c>
      <c r="BR80" s="33">
        <f>(+BR26+BR53)/BR55*100</f>
        <v>5.985646812565461</v>
      </c>
      <c r="BS80" s="33">
        <f aca="true" t="shared" si="156" ref="BS80:DI80">(+BS26+BS53)/BS55*100</f>
        <v>5.994277468949662</v>
      </c>
      <c r="BT80" s="33">
        <f t="shared" si="156"/>
        <v>6.2486054887828</v>
      </c>
      <c r="BU80" s="33">
        <f t="shared" si="156"/>
        <v>0</v>
      </c>
      <c r="BV80" s="33">
        <f t="shared" si="156"/>
        <v>5.870701805604779</v>
      </c>
      <c r="BW80" s="33">
        <f t="shared" si="156"/>
        <v>5.836178240774796</v>
      </c>
      <c r="BX80" s="33">
        <f t="shared" si="156"/>
        <v>5.829904234206039</v>
      </c>
      <c r="BY80" s="33">
        <f t="shared" si="156"/>
        <v>5.944876672031725</v>
      </c>
      <c r="BZ80" s="33">
        <f t="shared" si="156"/>
        <v>5.715371413409331</v>
      </c>
      <c r="CA80" s="33">
        <f t="shared" si="156"/>
        <v>5.955319318002102</v>
      </c>
      <c r="CB80" s="33">
        <f t="shared" si="156"/>
        <v>5.947798326546333</v>
      </c>
      <c r="CC80" s="33">
        <f t="shared" si="156"/>
        <v>5.936241370444694</v>
      </c>
      <c r="CD80" s="33">
        <f t="shared" si="156"/>
        <v>6.011231751949979</v>
      </c>
      <c r="CE80" s="33">
        <f t="shared" si="156"/>
        <v>5.985646812565461</v>
      </c>
      <c r="CF80" s="33">
        <f t="shared" si="156"/>
        <v>5.918168349194673</v>
      </c>
      <c r="CG80" s="33">
        <f t="shared" si="156"/>
        <v>5.7412980457279295</v>
      </c>
      <c r="CH80" s="33">
        <f t="shared" si="156"/>
        <v>5.838847449545248</v>
      </c>
      <c r="CI80" s="33">
        <f t="shared" si="156"/>
        <v>5.883882661602066</v>
      </c>
      <c r="CJ80" s="33">
        <f t="shared" si="156"/>
        <v>5.835468831678677</v>
      </c>
      <c r="CK80" s="33">
        <f t="shared" si="156"/>
        <v>5.824697005311207</v>
      </c>
      <c r="CL80" s="33">
        <f t="shared" si="156"/>
        <v>5.892849246484033</v>
      </c>
      <c r="CM80" s="33">
        <f t="shared" si="156"/>
        <v>5.715371413409331</v>
      </c>
      <c r="CN80" s="33">
        <f t="shared" si="156"/>
        <v>5.816748656715115</v>
      </c>
      <c r="CO80" s="33">
        <f t="shared" si="156"/>
        <v>5.910129152530861</v>
      </c>
      <c r="CP80" s="33">
        <f t="shared" si="156"/>
        <v>5.947214213136273</v>
      </c>
      <c r="CQ80" s="33">
        <f t="shared" si="156"/>
        <v>5.9619081575319015</v>
      </c>
      <c r="CR80" s="33">
        <f t="shared" si="156"/>
        <v>5.994277468949662</v>
      </c>
      <c r="CS80" s="33">
        <f t="shared" si="156"/>
        <v>6.145753033614435</v>
      </c>
      <c r="CT80" s="33">
        <f aca="true" t="shared" si="157" ref="CT80:DH80">(+CT26+CT53)/CT55*100</f>
        <v>6.130513120970103</v>
      </c>
      <c r="CU80" s="33">
        <f t="shared" si="157"/>
        <v>6.260890394450228</v>
      </c>
      <c r="CV80" s="33">
        <f t="shared" si="157"/>
        <v>6.25203251003673</v>
      </c>
      <c r="CW80" s="33">
        <f t="shared" si="157"/>
        <v>6.140737003357681</v>
      </c>
      <c r="CX80" s="33">
        <f t="shared" si="157"/>
        <v>6.0702675547319265</v>
      </c>
      <c r="CY80" s="33">
        <f t="shared" si="157"/>
        <v>6.132003669126679</v>
      </c>
      <c r="CZ80" s="33">
        <f t="shared" si="157"/>
        <v>6.106937280824019</v>
      </c>
      <c r="DA80" s="33">
        <f t="shared" si="157"/>
        <v>6.148980255809005</v>
      </c>
      <c r="DB80" s="33">
        <f t="shared" si="157"/>
        <v>6.15668815839721</v>
      </c>
      <c r="DC80" s="33">
        <f t="shared" si="157"/>
        <v>6.232517216512797</v>
      </c>
      <c r="DD80" s="33">
        <f t="shared" si="157"/>
        <v>6.248605488782802</v>
      </c>
      <c r="DE80" s="33">
        <f t="shared" si="157"/>
        <v>6.422485542827452</v>
      </c>
      <c r="DF80" s="33">
        <f t="shared" si="157"/>
        <v>6.371443514799557</v>
      </c>
      <c r="DG80" s="33">
        <f t="shared" si="157"/>
        <v>6.21329220353666</v>
      </c>
      <c r="DH80" s="33">
        <f t="shared" si="157"/>
        <v>6.188266984945312</v>
      </c>
      <c r="DI80" s="33">
        <f t="shared" si="156"/>
        <v>6.0496009087234714</v>
      </c>
      <c r="DJ80" s="34">
        <f>(+DJ26+DJ53)/DJ55*100</f>
        <v>6.044798480456434</v>
      </c>
      <c r="DK80" s="64">
        <v>6.244594673226271</v>
      </c>
      <c r="DL80" s="63">
        <v>6.063463030249099</v>
      </c>
      <c r="DM80" s="64">
        <f>(+DM26+DM53)/DM55*100</f>
        <v>6.109708681028474</v>
      </c>
      <c r="DN80" s="64">
        <f>(+DN26+DN53)/DN55*100</f>
        <v>6.1901171570439</v>
      </c>
      <c r="DO80" s="64">
        <f>(+DO26+DO53)/DO55*100</f>
        <v>6.224860664202652</v>
      </c>
      <c r="DP80" s="64">
        <f>(+DP26+DP53)/DP55*100</f>
        <v>6.224860664202652</v>
      </c>
    </row>
    <row r="81" spans="1:120" ht="15.75" hidden="1">
      <c r="A81" s="112"/>
      <c r="B81" s="9"/>
      <c r="C81" s="9"/>
      <c r="D81" s="9"/>
      <c r="E81" s="9"/>
      <c r="F81" s="10"/>
      <c r="G81" s="10"/>
      <c r="H81" s="10"/>
      <c r="I81" s="10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0"/>
      <c r="Y81" s="9"/>
      <c r="Z81" s="8"/>
      <c r="AA81" s="9"/>
      <c r="AB81" s="9"/>
      <c r="AC81" s="9"/>
      <c r="AD81" s="9"/>
      <c r="AE81" s="9"/>
      <c r="AF81" s="9"/>
      <c r="AG81" s="10"/>
      <c r="AH81" s="10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9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9"/>
      <c r="BJ81" s="2"/>
      <c r="BK81" s="2"/>
      <c r="BL81" s="2"/>
      <c r="BM81" s="2"/>
      <c r="BN81" s="2"/>
      <c r="BO81" s="2"/>
      <c r="BP81" s="2"/>
      <c r="BQ81" s="2"/>
      <c r="BR81" s="9"/>
      <c r="BS81" s="9"/>
      <c r="BT81" s="9"/>
      <c r="BU81" s="8"/>
      <c r="BV81" s="9"/>
      <c r="BW81" s="9"/>
      <c r="BX81" s="9"/>
      <c r="BY81" s="9"/>
      <c r="BZ81" s="10"/>
      <c r="CA81" s="10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10"/>
      <c r="DK81" s="65"/>
      <c r="DL81" s="63"/>
      <c r="DM81" s="65"/>
      <c r="DN81" s="65"/>
      <c r="DO81" s="65"/>
      <c r="DP81" s="65"/>
    </row>
    <row r="82" spans="1:120" ht="15.75" hidden="1">
      <c r="A82" s="101" t="s">
        <v>68</v>
      </c>
      <c r="B82" s="46">
        <f aca="true" t="shared" si="158" ref="B82:G82">SUM(B84:B85)</f>
        <v>12.424530252285845</v>
      </c>
      <c r="C82" s="46">
        <f t="shared" si="158"/>
        <v>12.070896165858706</v>
      </c>
      <c r="D82" s="46">
        <f t="shared" si="158"/>
        <v>11.762568878563588</v>
      </c>
      <c r="E82" s="46">
        <f t="shared" si="158"/>
        <v>11.941041932500713</v>
      </c>
      <c r="F82" s="47">
        <f t="shared" si="158"/>
        <v>12.589028386244205</v>
      </c>
      <c r="G82" s="47">
        <f t="shared" si="158"/>
        <v>13.139629032713339</v>
      </c>
      <c r="H82" s="47">
        <f aca="true" t="shared" si="159" ref="H82:O82">SUM(H84:H85)</f>
        <v>13.115920382250174</v>
      </c>
      <c r="I82" s="47">
        <f t="shared" si="159"/>
        <v>13.314094820000944</v>
      </c>
      <c r="J82" s="46">
        <f t="shared" si="159"/>
        <v>13.534600284163194</v>
      </c>
      <c r="K82" s="46">
        <f t="shared" si="159"/>
        <v>13.454354748291099</v>
      </c>
      <c r="L82" s="46">
        <f t="shared" si="159"/>
        <v>13.510736191108146</v>
      </c>
      <c r="M82" s="46">
        <f t="shared" si="159"/>
        <v>13.535217462549934</v>
      </c>
      <c r="N82" s="46">
        <f t="shared" si="159"/>
        <v>13.667106656110231</v>
      </c>
      <c r="O82" s="46">
        <f t="shared" si="159"/>
        <v>13.646162885064506</v>
      </c>
      <c r="P82" s="46">
        <f aca="true" t="shared" si="160" ref="P82:Y82">SUM(P84:P85)</f>
        <v>13.650301651939412</v>
      </c>
      <c r="Q82" s="46">
        <f t="shared" si="160"/>
        <v>13.625780338102366</v>
      </c>
      <c r="R82" s="46">
        <f t="shared" si="160"/>
        <v>13.729619325985137</v>
      </c>
      <c r="S82" s="46">
        <f t="shared" si="160"/>
        <v>13.687389450206144</v>
      </c>
      <c r="T82" s="46">
        <f t="shared" si="160"/>
        <v>13.68693245751918</v>
      </c>
      <c r="U82" s="46">
        <f t="shared" si="160"/>
        <v>13.535478380911153</v>
      </c>
      <c r="V82" s="46">
        <f t="shared" si="160"/>
        <v>13.49084991587836</v>
      </c>
      <c r="W82" s="46">
        <f t="shared" si="160"/>
        <v>13.490804771558576</v>
      </c>
      <c r="X82" s="47">
        <f t="shared" si="160"/>
        <v>14.76898004588632</v>
      </c>
      <c r="Y82" s="46">
        <f t="shared" si="160"/>
        <v>8.710491065066833</v>
      </c>
      <c r="Z82" s="78">
        <f aca="true" t="shared" si="161" ref="Z82:AE82">SUM(Z84:Z85)</f>
        <v>9.91850377132498</v>
      </c>
      <c r="AA82" s="46">
        <f t="shared" si="161"/>
        <v>8.71049261665514</v>
      </c>
      <c r="AB82" s="46">
        <f t="shared" si="161"/>
        <v>8.433091785408697</v>
      </c>
      <c r="AC82" s="46">
        <f t="shared" si="161"/>
        <v>8.458624543334901</v>
      </c>
      <c r="AD82" s="48">
        <f t="shared" si="161"/>
        <v>9.461797477223497</v>
      </c>
      <c r="AE82" s="48">
        <f t="shared" si="161"/>
        <v>9.447038828430516</v>
      </c>
      <c r="AF82" s="48">
        <f>SUM(AF84:AF85)</f>
        <v>9.18041602706789</v>
      </c>
      <c r="AG82" s="70">
        <f>SUM(AG84:AG85)</f>
        <v>9.080605446458897</v>
      </c>
      <c r="AH82" s="47">
        <f>SUM(AH84:AH85)</f>
        <v>9.592972325534891</v>
      </c>
      <c r="AI82" s="72">
        <f aca="true" t="shared" si="162" ref="AI82:AU82">SUM(AI84:AI85)</f>
        <v>11.747100275977328</v>
      </c>
      <c r="AJ82" s="72">
        <f t="shared" si="162"/>
        <v>11.788802409462509</v>
      </c>
      <c r="AK82" s="72">
        <f t="shared" si="162"/>
        <v>11.723567152423456</v>
      </c>
      <c r="AL82" s="72">
        <f t="shared" si="162"/>
        <v>11.645168054564925</v>
      </c>
      <c r="AM82" s="72">
        <f t="shared" si="162"/>
        <v>11.611682368560485</v>
      </c>
      <c r="AN82" s="72">
        <f t="shared" si="162"/>
        <v>11.584959357287325</v>
      </c>
      <c r="AO82" s="72">
        <f t="shared" si="162"/>
        <v>11.392901167716726</v>
      </c>
      <c r="AP82" s="72">
        <f t="shared" si="162"/>
        <v>11.387350918095587</v>
      </c>
      <c r="AQ82" s="72">
        <f t="shared" si="162"/>
        <v>11.287195036898273</v>
      </c>
      <c r="AR82" s="72">
        <f t="shared" si="162"/>
        <v>11.2189993123662</v>
      </c>
      <c r="AS82" s="72">
        <f t="shared" si="162"/>
        <v>11.307303890191275</v>
      </c>
      <c r="AT82" s="72">
        <f t="shared" si="162"/>
        <v>11.270445656703252</v>
      </c>
      <c r="AU82" s="46">
        <f t="shared" si="162"/>
        <v>10.783110090663156</v>
      </c>
      <c r="AV82" s="72">
        <f aca="true" t="shared" si="163" ref="AV82:BC82">SUM(AV84:AV85)</f>
        <v>11.361113625108999</v>
      </c>
      <c r="AW82" s="72">
        <f t="shared" si="163"/>
        <v>11.350887347333842</v>
      </c>
      <c r="AX82" s="72">
        <f t="shared" si="163"/>
        <v>9.603422544647087</v>
      </c>
      <c r="AY82" s="72">
        <f t="shared" si="163"/>
        <v>11.387942135509538</v>
      </c>
      <c r="AZ82" s="72">
        <f t="shared" si="163"/>
        <v>11.387942135509538</v>
      </c>
      <c r="BA82" s="72">
        <f t="shared" si="163"/>
        <v>10.660344496494629</v>
      </c>
      <c r="BB82" s="72">
        <f t="shared" si="163"/>
        <v>11.360889677046949</v>
      </c>
      <c r="BC82" s="72">
        <f t="shared" si="163"/>
        <v>11.089264449385672</v>
      </c>
      <c r="BD82" s="72">
        <f aca="true" t="shared" si="164" ref="BD82:BP82">SUM(BD84:BD85)</f>
        <v>10.870245521214418</v>
      </c>
      <c r="BE82" s="72">
        <f t="shared" si="164"/>
        <v>10.848563871944888</v>
      </c>
      <c r="BF82" s="72">
        <f t="shared" si="164"/>
        <v>10.294244304970672</v>
      </c>
      <c r="BG82" s="72">
        <f t="shared" si="164"/>
        <v>10.264733008154819</v>
      </c>
      <c r="BH82" s="72">
        <f t="shared" si="164"/>
        <v>10.490227026626242</v>
      </c>
      <c r="BI82" s="46">
        <f aca="true" t="shared" si="165" ref="BI82:BO82">SUM(BI84:BI85)</f>
        <v>9.603467463104993</v>
      </c>
      <c r="BJ82" s="72">
        <f t="shared" si="165"/>
        <v>11.747100275977328</v>
      </c>
      <c r="BK82" s="72">
        <f t="shared" si="165"/>
        <v>9.331278751807645</v>
      </c>
      <c r="BL82" s="72">
        <f t="shared" si="165"/>
        <v>9.424010853842338</v>
      </c>
      <c r="BM82" s="72">
        <f t="shared" si="165"/>
        <v>9.35325156552678</v>
      </c>
      <c r="BN82" s="72">
        <f t="shared" si="165"/>
        <v>9.253106850126558</v>
      </c>
      <c r="BO82" s="72">
        <f t="shared" si="165"/>
        <v>9.271903581819348</v>
      </c>
      <c r="BP82" s="72">
        <f t="shared" si="164"/>
        <v>9.311729566954607</v>
      </c>
      <c r="BQ82" s="72">
        <v>9.330110833138757</v>
      </c>
      <c r="BR82" s="46">
        <f>SUM(BR84:BR85)</f>
        <v>9.389590404719474</v>
      </c>
      <c r="BS82" s="46">
        <f aca="true" t="shared" si="166" ref="BS82:DI82">SUM(BS84:BS85)</f>
        <v>8.257850130341119</v>
      </c>
      <c r="BT82" s="46">
        <f t="shared" si="166"/>
        <v>7.627825044085765</v>
      </c>
      <c r="BU82" s="46">
        <f t="shared" si="166"/>
        <v>9.331278751807645</v>
      </c>
      <c r="BV82" s="46">
        <f t="shared" si="166"/>
        <v>9.103436922020942</v>
      </c>
      <c r="BW82" s="46">
        <f t="shared" si="166"/>
        <v>9.511269550108441</v>
      </c>
      <c r="BX82" s="46">
        <f t="shared" si="166"/>
        <v>9.06398454784149</v>
      </c>
      <c r="BY82" s="46">
        <f t="shared" si="166"/>
        <v>9.322161856820541</v>
      </c>
      <c r="BZ82" s="46">
        <f t="shared" si="166"/>
        <v>8.586738678207686</v>
      </c>
      <c r="CA82" s="46">
        <f t="shared" si="166"/>
        <v>9.337591370499872</v>
      </c>
      <c r="CB82" s="46">
        <f t="shared" si="166"/>
        <v>9.342009916397718</v>
      </c>
      <c r="CC82" s="46">
        <f t="shared" si="166"/>
        <v>9.38192491797259</v>
      </c>
      <c r="CD82" s="46">
        <f t="shared" si="166"/>
        <v>9.397314671375453</v>
      </c>
      <c r="CE82" s="46">
        <f t="shared" si="166"/>
        <v>9.389590404719474</v>
      </c>
      <c r="CF82" s="46">
        <f t="shared" si="166"/>
        <v>9.135065800379486</v>
      </c>
      <c r="CG82" s="46">
        <f t="shared" si="166"/>
        <v>8.88446124536709</v>
      </c>
      <c r="CH82" s="46">
        <f t="shared" si="166"/>
        <v>8.854589692683176</v>
      </c>
      <c r="CI82" s="46">
        <f t="shared" si="166"/>
        <v>8.758089797822624</v>
      </c>
      <c r="CJ82" s="46">
        <f t="shared" si="166"/>
        <v>8.804692594580908</v>
      </c>
      <c r="CK82" s="46">
        <f t="shared" si="166"/>
        <v>8.765594294804432</v>
      </c>
      <c r="CL82" s="46">
        <f t="shared" si="166"/>
        <v>8.68782362763895</v>
      </c>
      <c r="CM82" s="46">
        <f t="shared" si="166"/>
        <v>8.586738678207686</v>
      </c>
      <c r="CN82" s="46">
        <f t="shared" si="166"/>
        <v>8.48529374636591</v>
      </c>
      <c r="CO82" s="46">
        <f t="shared" si="166"/>
        <v>8.444178284500477</v>
      </c>
      <c r="CP82" s="46">
        <f t="shared" si="166"/>
        <v>8.403668594265023</v>
      </c>
      <c r="CQ82" s="46">
        <f t="shared" si="166"/>
        <v>8.316809889977792</v>
      </c>
      <c r="CR82" s="46">
        <f t="shared" si="166"/>
        <v>8.257850130341119</v>
      </c>
      <c r="CS82" s="46">
        <f t="shared" si="166"/>
        <v>8.142867374106652</v>
      </c>
      <c r="CT82" s="46">
        <f aca="true" t="shared" si="167" ref="CT82:DH82">SUM(CT84:CT85)</f>
        <v>8.060781600034987</v>
      </c>
      <c r="CU82" s="46">
        <f t="shared" si="167"/>
        <v>8.039281953257511</v>
      </c>
      <c r="CV82" s="46">
        <f t="shared" si="167"/>
        <v>7.995380031197513</v>
      </c>
      <c r="CW82" s="46">
        <f t="shared" si="167"/>
        <v>7.977916279630317</v>
      </c>
      <c r="CX82" s="46">
        <f t="shared" si="167"/>
        <v>7.884983731724196</v>
      </c>
      <c r="CY82" s="46">
        <f t="shared" si="167"/>
        <v>7.835086189821403</v>
      </c>
      <c r="CZ82" s="46">
        <f t="shared" si="167"/>
        <v>7.844455513279007</v>
      </c>
      <c r="DA82" s="46">
        <f t="shared" si="167"/>
        <v>7.9261442211503175</v>
      </c>
      <c r="DB82" s="46">
        <f t="shared" si="167"/>
        <v>7.933878836875861</v>
      </c>
      <c r="DC82" s="46">
        <f t="shared" si="167"/>
        <v>7.899974841357885</v>
      </c>
      <c r="DD82" s="46">
        <f t="shared" si="167"/>
        <v>7.627825044085765</v>
      </c>
      <c r="DE82" s="46">
        <f t="shared" si="167"/>
        <v>7.748157523099941</v>
      </c>
      <c r="DF82" s="46">
        <f t="shared" si="167"/>
        <v>7.750178964228661</v>
      </c>
      <c r="DG82" s="46">
        <f t="shared" si="167"/>
        <v>7.5279843642325694</v>
      </c>
      <c r="DH82" s="46">
        <f t="shared" si="167"/>
        <v>7.571214645681968</v>
      </c>
      <c r="DI82" s="46">
        <f t="shared" si="166"/>
        <v>7.405547311612297</v>
      </c>
      <c r="DJ82" s="47">
        <f>SUM(DJ84:DJ85)</f>
        <v>7.380554065680184</v>
      </c>
      <c r="DK82" s="114">
        <v>7.462607552835765</v>
      </c>
      <c r="DL82" s="136">
        <v>7.28652839381333</v>
      </c>
      <c r="DM82" s="114">
        <f>SUM(DM84:DM85)</f>
        <v>7.348377891221169</v>
      </c>
      <c r="DN82" s="114">
        <f>SUM(DN84:DN85)</f>
        <v>7.352096049105566</v>
      </c>
      <c r="DO82" s="114">
        <f>SUM(DO84:DO85)</f>
        <v>7.30965446976613</v>
      </c>
      <c r="DP82" s="114">
        <f>SUM(DP84:DP85)</f>
        <v>7.30965446976613</v>
      </c>
    </row>
    <row r="83" spans="1:120" ht="15.75" hidden="1">
      <c r="A83" s="112"/>
      <c r="B83" s="9"/>
      <c r="C83" s="9"/>
      <c r="D83" s="9"/>
      <c r="E83" s="9"/>
      <c r="F83" s="10"/>
      <c r="G83" s="10"/>
      <c r="H83" s="10"/>
      <c r="I83" s="10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0"/>
      <c r="Y83" s="9"/>
      <c r="Z83" s="8"/>
      <c r="AA83" s="9"/>
      <c r="AB83" s="9"/>
      <c r="AC83" s="9"/>
      <c r="AD83" s="9"/>
      <c r="AE83" s="9"/>
      <c r="AF83" s="9"/>
      <c r="AG83" s="10"/>
      <c r="AH83" s="10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9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9"/>
      <c r="BJ83" s="2"/>
      <c r="BK83" s="2"/>
      <c r="BL83" s="2"/>
      <c r="BM83" s="2"/>
      <c r="BN83" s="2"/>
      <c r="BO83" s="2"/>
      <c r="BP83" s="2"/>
      <c r="BQ83" s="2"/>
      <c r="BR83" s="9"/>
      <c r="BS83" s="9"/>
      <c r="BT83" s="9"/>
      <c r="BU83" s="8"/>
      <c r="BV83" s="9"/>
      <c r="BW83" s="9"/>
      <c r="BX83" s="9"/>
      <c r="BY83" s="9"/>
      <c r="BZ83" s="10"/>
      <c r="CA83" s="10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10"/>
      <c r="DK83" s="65"/>
      <c r="DL83" s="63"/>
      <c r="DM83" s="65"/>
      <c r="DN83" s="65"/>
      <c r="DO83" s="65"/>
      <c r="DP83" s="65"/>
    </row>
    <row r="84" spans="1:120" ht="18" hidden="1">
      <c r="A84" s="112" t="s">
        <v>3</v>
      </c>
      <c r="B84" s="33">
        <f aca="true" t="shared" si="168" ref="B84:G84">B30/B55*100</f>
        <v>7.4761493377256505</v>
      </c>
      <c r="C84" s="33">
        <f t="shared" si="168"/>
        <v>7.016761727141309</v>
      </c>
      <c r="D84" s="33">
        <f t="shared" si="168"/>
        <v>6.4893530084755655</v>
      </c>
      <c r="E84" s="33">
        <f t="shared" si="168"/>
        <v>6.249576832096648</v>
      </c>
      <c r="F84" s="34">
        <f t="shared" si="168"/>
        <v>6.118638740628761</v>
      </c>
      <c r="G84" s="34">
        <f t="shared" si="168"/>
        <v>5.907500179559882</v>
      </c>
      <c r="H84" s="34">
        <f aca="true" t="shared" si="169" ref="H84:O84">H30/H55*100</f>
        <v>5.806872069238008</v>
      </c>
      <c r="I84" s="34">
        <f t="shared" si="169"/>
        <v>5.835700553175723</v>
      </c>
      <c r="J84" s="33">
        <f t="shared" si="169"/>
        <v>5.812263754892667</v>
      </c>
      <c r="K84" s="33">
        <f t="shared" si="169"/>
        <v>5.751318800005093</v>
      </c>
      <c r="L84" s="33">
        <f t="shared" si="169"/>
        <v>5.758793546969088</v>
      </c>
      <c r="M84" s="33">
        <f t="shared" si="169"/>
        <v>5.751904793438828</v>
      </c>
      <c r="N84" s="33">
        <f t="shared" si="169"/>
        <v>5.779903272671069</v>
      </c>
      <c r="O84" s="33">
        <f t="shared" si="169"/>
        <v>5.7690126826314625</v>
      </c>
      <c r="P84" s="33">
        <f aca="true" t="shared" si="170" ref="P84:Y84">P30/P55*100</f>
        <v>5.763868057566716</v>
      </c>
      <c r="Q84" s="33">
        <f t="shared" si="170"/>
        <v>5.7724469769343765</v>
      </c>
      <c r="R84" s="33">
        <f t="shared" si="170"/>
        <v>5.820193602699194</v>
      </c>
      <c r="S84" s="33">
        <f t="shared" si="170"/>
        <v>5.7297686303707245</v>
      </c>
      <c r="T84" s="33">
        <f t="shared" si="170"/>
        <v>5.705162004943372</v>
      </c>
      <c r="U84" s="33">
        <f t="shared" si="170"/>
        <v>5.615389613630761</v>
      </c>
      <c r="V84" s="33">
        <f t="shared" si="170"/>
        <v>5.582947859363565</v>
      </c>
      <c r="W84" s="33">
        <f t="shared" si="170"/>
        <v>5.579715268245104</v>
      </c>
      <c r="X84" s="34">
        <f t="shared" si="170"/>
        <v>5.534585756306459</v>
      </c>
      <c r="Y84" s="56">
        <f t="shared" si="170"/>
        <v>0</v>
      </c>
      <c r="Z84" s="66">
        <f aca="true" t="shared" si="171" ref="Z84:AE84">Z30/Z55*100</f>
        <v>0</v>
      </c>
      <c r="AA84" s="66">
        <f t="shared" si="171"/>
        <v>0</v>
      </c>
      <c r="AB84" s="66">
        <f t="shared" si="171"/>
        <v>0</v>
      </c>
      <c r="AC84" s="66">
        <f t="shared" si="171"/>
        <v>0</v>
      </c>
      <c r="AD84" s="66">
        <f t="shared" si="171"/>
        <v>0</v>
      </c>
      <c r="AE84" s="66">
        <f t="shared" si="171"/>
        <v>0</v>
      </c>
      <c r="AF84" s="66">
        <f>AF30/AF55*100</f>
        <v>0</v>
      </c>
      <c r="AG84" s="54">
        <f>AG30/AG55*100</f>
        <v>0</v>
      </c>
      <c r="AH84" s="55">
        <f>AH30/AH55*100</f>
        <v>0</v>
      </c>
      <c r="AI84" s="54">
        <f aca="true" t="shared" si="172" ref="AI84:AU84">AI30/AI55*100</f>
        <v>0</v>
      </c>
      <c r="AJ84" s="54">
        <f t="shared" si="172"/>
        <v>0</v>
      </c>
      <c r="AK84" s="54">
        <f t="shared" si="172"/>
        <v>0</v>
      </c>
      <c r="AL84" s="54">
        <f t="shared" si="172"/>
        <v>0</v>
      </c>
      <c r="AM84" s="54">
        <f t="shared" si="172"/>
        <v>0</v>
      </c>
      <c r="AN84" s="54">
        <f t="shared" si="172"/>
        <v>0</v>
      </c>
      <c r="AO84" s="54">
        <f t="shared" si="172"/>
        <v>0</v>
      </c>
      <c r="AP84" s="54">
        <f t="shared" si="172"/>
        <v>0</v>
      </c>
      <c r="AQ84" s="54">
        <f t="shared" si="172"/>
        <v>0</v>
      </c>
      <c r="AR84" s="54">
        <f t="shared" si="172"/>
        <v>0</v>
      </c>
      <c r="AS84" s="54">
        <f t="shared" si="172"/>
        <v>0</v>
      </c>
      <c r="AT84" s="54">
        <f t="shared" si="172"/>
        <v>0</v>
      </c>
      <c r="AU84" s="56">
        <f t="shared" si="172"/>
        <v>0</v>
      </c>
      <c r="AV84" s="54">
        <f aca="true" t="shared" si="173" ref="AV84:BC84">AV30/AV55*100</f>
        <v>0</v>
      </c>
      <c r="AW84" s="54">
        <f t="shared" si="173"/>
        <v>0</v>
      </c>
      <c r="AX84" s="54">
        <f t="shared" si="173"/>
        <v>0</v>
      </c>
      <c r="AY84" s="54">
        <f t="shared" si="173"/>
        <v>0</v>
      </c>
      <c r="AZ84" s="54">
        <f t="shared" si="173"/>
        <v>0</v>
      </c>
      <c r="BA84" s="54">
        <f t="shared" si="173"/>
        <v>0</v>
      </c>
      <c r="BB84" s="54">
        <f t="shared" si="173"/>
        <v>0</v>
      </c>
      <c r="BC84" s="54">
        <f t="shared" si="173"/>
        <v>0</v>
      </c>
      <c r="BD84" s="54">
        <f aca="true" t="shared" si="174" ref="BD84:BP84">BD30/BD55*100</f>
        <v>0</v>
      </c>
      <c r="BE84" s="54">
        <f t="shared" si="174"/>
        <v>0</v>
      </c>
      <c r="BF84" s="54">
        <f t="shared" si="174"/>
        <v>0</v>
      </c>
      <c r="BG84" s="54">
        <f t="shared" si="174"/>
        <v>0</v>
      </c>
      <c r="BH84" s="54">
        <f t="shared" si="174"/>
        <v>0</v>
      </c>
      <c r="BI84" s="56">
        <f t="shared" si="174"/>
        <v>0</v>
      </c>
      <c r="BJ84" s="54">
        <f t="shared" si="174"/>
        <v>0</v>
      </c>
      <c r="BK84" s="54">
        <f t="shared" si="174"/>
        <v>0</v>
      </c>
      <c r="BL84" s="54">
        <f>BL30/BL55*100</f>
        <v>0</v>
      </c>
      <c r="BM84" s="54">
        <f>BM30/BM55*100</f>
        <v>0</v>
      </c>
      <c r="BN84" s="54">
        <f>BN30/BN55*100</f>
        <v>0</v>
      </c>
      <c r="BO84" s="54">
        <f>BO30/BO55*100</f>
        <v>0</v>
      </c>
      <c r="BP84" s="54">
        <f t="shared" si="174"/>
        <v>0</v>
      </c>
      <c r="BQ84" s="54">
        <v>0</v>
      </c>
      <c r="BR84" s="56">
        <f>BR30/BR55*100</f>
        <v>0</v>
      </c>
      <c r="BS84" s="56">
        <f aca="true" t="shared" si="175" ref="BS84:DI84">BS30/BS55*100</f>
        <v>0</v>
      </c>
      <c r="BT84" s="56">
        <f t="shared" si="175"/>
        <v>0</v>
      </c>
      <c r="BU84" s="56">
        <f t="shared" si="175"/>
        <v>0</v>
      </c>
      <c r="BV84" s="56">
        <f t="shared" si="175"/>
        <v>0</v>
      </c>
      <c r="BW84" s="56">
        <f t="shared" si="175"/>
        <v>0</v>
      </c>
      <c r="BX84" s="56">
        <f t="shared" si="175"/>
        <v>0</v>
      </c>
      <c r="BY84" s="56">
        <f t="shared" si="175"/>
        <v>0</v>
      </c>
      <c r="BZ84" s="56">
        <f t="shared" si="175"/>
        <v>0</v>
      </c>
      <c r="CA84" s="56">
        <f t="shared" si="175"/>
        <v>0</v>
      </c>
      <c r="CB84" s="56">
        <f t="shared" si="175"/>
        <v>0</v>
      </c>
      <c r="CC84" s="56">
        <f t="shared" si="175"/>
        <v>0</v>
      </c>
      <c r="CD84" s="56">
        <f t="shared" si="175"/>
        <v>0</v>
      </c>
      <c r="CE84" s="56">
        <f t="shared" si="175"/>
        <v>0</v>
      </c>
      <c r="CF84" s="56">
        <f t="shared" si="175"/>
        <v>0</v>
      </c>
      <c r="CG84" s="56">
        <f t="shared" si="175"/>
        <v>0</v>
      </c>
      <c r="CH84" s="56">
        <f t="shared" si="175"/>
        <v>0</v>
      </c>
      <c r="CI84" s="56">
        <f t="shared" si="175"/>
        <v>0</v>
      </c>
      <c r="CJ84" s="56">
        <f t="shared" si="175"/>
        <v>0</v>
      </c>
      <c r="CK84" s="56">
        <f t="shared" si="175"/>
        <v>0</v>
      </c>
      <c r="CL84" s="56">
        <f t="shared" si="175"/>
        <v>0</v>
      </c>
      <c r="CM84" s="56">
        <f t="shared" si="175"/>
        <v>0</v>
      </c>
      <c r="CN84" s="56">
        <f t="shared" si="175"/>
        <v>0</v>
      </c>
      <c r="CO84" s="56">
        <f t="shared" si="175"/>
        <v>0</v>
      </c>
      <c r="CP84" s="56">
        <f t="shared" si="175"/>
        <v>0</v>
      </c>
      <c r="CQ84" s="56">
        <f t="shared" si="175"/>
        <v>0</v>
      </c>
      <c r="CR84" s="56">
        <f t="shared" si="175"/>
        <v>0</v>
      </c>
      <c r="CS84" s="56">
        <f t="shared" si="175"/>
        <v>0</v>
      </c>
      <c r="CT84" s="56">
        <f aca="true" t="shared" si="176" ref="CT84:DH84">CT30/CT55*100</f>
        <v>0</v>
      </c>
      <c r="CU84" s="56">
        <f t="shared" si="176"/>
        <v>0</v>
      </c>
      <c r="CV84" s="56">
        <f t="shared" si="176"/>
        <v>0</v>
      </c>
      <c r="CW84" s="56">
        <f t="shared" si="176"/>
        <v>0</v>
      </c>
      <c r="CX84" s="56">
        <f t="shared" si="176"/>
        <v>0</v>
      </c>
      <c r="CY84" s="56">
        <f t="shared" si="176"/>
        <v>0</v>
      </c>
      <c r="CZ84" s="56">
        <f t="shared" si="176"/>
        <v>0</v>
      </c>
      <c r="DA84" s="56">
        <f t="shared" si="176"/>
        <v>0</v>
      </c>
      <c r="DB84" s="56">
        <f t="shared" si="176"/>
        <v>0</v>
      </c>
      <c r="DC84" s="56">
        <f t="shared" si="176"/>
        <v>0</v>
      </c>
      <c r="DD84" s="56">
        <f t="shared" si="176"/>
        <v>0</v>
      </c>
      <c r="DE84" s="56">
        <f t="shared" si="176"/>
        <v>0</v>
      </c>
      <c r="DF84" s="56">
        <f t="shared" si="176"/>
        <v>0</v>
      </c>
      <c r="DG84" s="56">
        <f t="shared" si="176"/>
        <v>0</v>
      </c>
      <c r="DH84" s="56">
        <f t="shared" si="176"/>
        <v>0</v>
      </c>
      <c r="DI84" s="56">
        <f t="shared" si="175"/>
        <v>0</v>
      </c>
      <c r="DJ84" s="55">
        <f>DJ30/DJ55*100</f>
        <v>0</v>
      </c>
      <c r="DK84" s="67">
        <v>0</v>
      </c>
      <c r="DL84" s="63">
        <v>0.0001353294373842209</v>
      </c>
      <c r="DM84" s="67">
        <f>DM30/DM55*100</f>
        <v>0</v>
      </c>
      <c r="DN84" s="67">
        <f>DN30/DN55*100</f>
        <v>0</v>
      </c>
      <c r="DO84" s="67">
        <f>DO30/DO55*100</f>
        <v>0</v>
      </c>
      <c r="DP84" s="67">
        <f>DP30/DP55*100</f>
        <v>0</v>
      </c>
    </row>
    <row r="85" spans="1:120" ht="15.75" hidden="1">
      <c r="A85" s="112" t="s">
        <v>167</v>
      </c>
      <c r="B85" s="33">
        <f aca="true" t="shared" si="177" ref="B85:G85">B31/B55*100</f>
        <v>4.948380914560193</v>
      </c>
      <c r="C85" s="33">
        <f t="shared" si="177"/>
        <v>5.054134438717397</v>
      </c>
      <c r="D85" s="33">
        <f t="shared" si="177"/>
        <v>5.273215870088023</v>
      </c>
      <c r="E85" s="33">
        <f t="shared" si="177"/>
        <v>5.691465100404066</v>
      </c>
      <c r="F85" s="34">
        <f t="shared" si="177"/>
        <v>6.470389645615445</v>
      </c>
      <c r="G85" s="34">
        <f t="shared" si="177"/>
        <v>7.232128853153457</v>
      </c>
      <c r="H85" s="34">
        <f aca="true" t="shared" si="178" ref="H85:O85">H31/H55*100</f>
        <v>7.309048313012166</v>
      </c>
      <c r="I85" s="34">
        <f t="shared" si="178"/>
        <v>7.478394266825221</v>
      </c>
      <c r="J85" s="33">
        <f t="shared" si="178"/>
        <v>7.722336529270526</v>
      </c>
      <c r="K85" s="33">
        <f t="shared" si="178"/>
        <v>7.703035948286006</v>
      </c>
      <c r="L85" s="33">
        <f t="shared" si="178"/>
        <v>7.751942644139058</v>
      </c>
      <c r="M85" s="33">
        <f t="shared" si="178"/>
        <v>7.783312669111106</v>
      </c>
      <c r="N85" s="33">
        <f t="shared" si="178"/>
        <v>7.887203383439162</v>
      </c>
      <c r="O85" s="33">
        <f t="shared" si="178"/>
        <v>7.877150202433043</v>
      </c>
      <c r="P85" s="33">
        <f aca="true" t="shared" si="179" ref="P85:Y85">P31/P55*100</f>
        <v>7.886433594372696</v>
      </c>
      <c r="Q85" s="33">
        <f t="shared" si="179"/>
        <v>7.853333361167991</v>
      </c>
      <c r="R85" s="33">
        <f t="shared" si="179"/>
        <v>7.909425723285943</v>
      </c>
      <c r="S85" s="33">
        <f t="shared" si="179"/>
        <v>7.95762081983542</v>
      </c>
      <c r="T85" s="33">
        <f t="shared" si="179"/>
        <v>7.981770452575809</v>
      </c>
      <c r="U85" s="33">
        <f t="shared" si="179"/>
        <v>7.920088767280392</v>
      </c>
      <c r="V85" s="33">
        <f t="shared" si="179"/>
        <v>7.907902056514795</v>
      </c>
      <c r="W85" s="33">
        <f t="shared" si="179"/>
        <v>7.911089503313473</v>
      </c>
      <c r="X85" s="34">
        <f t="shared" si="179"/>
        <v>9.23439428957986</v>
      </c>
      <c r="Y85" s="33">
        <f t="shared" si="179"/>
        <v>8.710491065066833</v>
      </c>
      <c r="Z85" s="35">
        <f aca="true" t="shared" si="180" ref="Z85:AE85">Z31/Z55*100</f>
        <v>9.91850377132498</v>
      </c>
      <c r="AA85" s="33">
        <f t="shared" si="180"/>
        <v>8.71049261665514</v>
      </c>
      <c r="AB85" s="33">
        <f t="shared" si="180"/>
        <v>8.433091785408697</v>
      </c>
      <c r="AC85" s="33">
        <f t="shared" si="180"/>
        <v>8.458624543334901</v>
      </c>
      <c r="AD85" s="9">
        <f t="shared" si="180"/>
        <v>9.461797477223497</v>
      </c>
      <c r="AE85" s="9">
        <f t="shared" si="180"/>
        <v>9.447038828430516</v>
      </c>
      <c r="AF85" s="9">
        <f>AF31/AF55*100</f>
        <v>9.18041602706789</v>
      </c>
      <c r="AG85" s="10">
        <f>AG31/AG55*100</f>
        <v>9.080605446458897</v>
      </c>
      <c r="AH85" s="34">
        <f>AH31/AH55*100</f>
        <v>9.592972325534891</v>
      </c>
      <c r="AI85" s="36">
        <f aca="true" t="shared" si="181" ref="AI85:AU85">AI31/AI55*100</f>
        <v>11.747100275977328</v>
      </c>
      <c r="AJ85" s="36">
        <f t="shared" si="181"/>
        <v>11.788802409462509</v>
      </c>
      <c r="AK85" s="36">
        <f t="shared" si="181"/>
        <v>11.723567152423456</v>
      </c>
      <c r="AL85" s="36">
        <f t="shared" si="181"/>
        <v>11.645168054564925</v>
      </c>
      <c r="AM85" s="36">
        <f t="shared" si="181"/>
        <v>11.611682368560485</v>
      </c>
      <c r="AN85" s="36">
        <f t="shared" si="181"/>
        <v>11.584959357287325</v>
      </c>
      <c r="AO85" s="36">
        <f t="shared" si="181"/>
        <v>11.392901167716726</v>
      </c>
      <c r="AP85" s="36">
        <f t="shared" si="181"/>
        <v>11.387350918095587</v>
      </c>
      <c r="AQ85" s="36">
        <f t="shared" si="181"/>
        <v>11.287195036898273</v>
      </c>
      <c r="AR85" s="36">
        <f t="shared" si="181"/>
        <v>11.2189993123662</v>
      </c>
      <c r="AS85" s="36">
        <f t="shared" si="181"/>
        <v>11.307303890191275</v>
      </c>
      <c r="AT85" s="36">
        <f t="shared" si="181"/>
        <v>11.270445656703252</v>
      </c>
      <c r="AU85" s="33">
        <f t="shared" si="181"/>
        <v>10.783110090663156</v>
      </c>
      <c r="AV85" s="36">
        <f aca="true" t="shared" si="182" ref="AV85:BC85">AV31/AV55*100</f>
        <v>11.361113625108999</v>
      </c>
      <c r="AW85" s="36">
        <f t="shared" si="182"/>
        <v>11.350887347333842</v>
      </c>
      <c r="AX85" s="36">
        <f t="shared" si="182"/>
        <v>9.603422544647087</v>
      </c>
      <c r="AY85" s="36">
        <f t="shared" si="182"/>
        <v>11.387942135509538</v>
      </c>
      <c r="AZ85" s="36">
        <f t="shared" si="182"/>
        <v>11.387942135509538</v>
      </c>
      <c r="BA85" s="36">
        <f t="shared" si="182"/>
        <v>10.660344496494629</v>
      </c>
      <c r="BB85" s="36">
        <f t="shared" si="182"/>
        <v>11.360889677046949</v>
      </c>
      <c r="BC85" s="36">
        <f t="shared" si="182"/>
        <v>11.089264449385672</v>
      </c>
      <c r="BD85" s="36">
        <f aca="true" t="shared" si="183" ref="BD85:BP85">BD31/BD55*100</f>
        <v>10.870245521214418</v>
      </c>
      <c r="BE85" s="36">
        <f t="shared" si="183"/>
        <v>10.848563871944888</v>
      </c>
      <c r="BF85" s="36">
        <f t="shared" si="183"/>
        <v>10.294244304970672</v>
      </c>
      <c r="BG85" s="36">
        <f t="shared" si="183"/>
        <v>10.264733008154819</v>
      </c>
      <c r="BH85" s="36">
        <f t="shared" si="183"/>
        <v>10.490227026626242</v>
      </c>
      <c r="BI85" s="33">
        <f t="shared" si="183"/>
        <v>9.603467463104993</v>
      </c>
      <c r="BJ85" s="36">
        <f t="shared" si="183"/>
        <v>11.747100275977328</v>
      </c>
      <c r="BK85" s="36">
        <f t="shared" si="183"/>
        <v>9.331278751807645</v>
      </c>
      <c r="BL85" s="36">
        <f>BL31/BL55*100</f>
        <v>9.424010853842338</v>
      </c>
      <c r="BM85" s="36">
        <f>BM31/BM55*100</f>
        <v>9.35325156552678</v>
      </c>
      <c r="BN85" s="36">
        <f>BN31/BN55*100</f>
        <v>9.253106850126558</v>
      </c>
      <c r="BO85" s="36">
        <f>BO31/BO55*100</f>
        <v>9.271903581819348</v>
      </c>
      <c r="BP85" s="36">
        <f t="shared" si="183"/>
        <v>9.311729566954607</v>
      </c>
      <c r="BQ85" s="36">
        <v>9.330110833138757</v>
      </c>
      <c r="BR85" s="33">
        <f>BR31/BR55*100</f>
        <v>9.389590404719474</v>
      </c>
      <c r="BS85" s="33">
        <f aca="true" t="shared" si="184" ref="BS85:DI85">BS31/BS55*100</f>
        <v>8.257850130341119</v>
      </c>
      <c r="BT85" s="33">
        <f t="shared" si="184"/>
        <v>7.627825044085765</v>
      </c>
      <c r="BU85" s="33">
        <f t="shared" si="184"/>
        <v>9.331278751807645</v>
      </c>
      <c r="BV85" s="33">
        <f t="shared" si="184"/>
        <v>9.103436922020942</v>
      </c>
      <c r="BW85" s="33">
        <f t="shared" si="184"/>
        <v>9.511269550108441</v>
      </c>
      <c r="BX85" s="33">
        <f t="shared" si="184"/>
        <v>9.06398454784149</v>
      </c>
      <c r="BY85" s="33">
        <f t="shared" si="184"/>
        <v>9.322161856820541</v>
      </c>
      <c r="BZ85" s="33">
        <f t="shared" si="184"/>
        <v>8.586738678207686</v>
      </c>
      <c r="CA85" s="33">
        <f t="shared" si="184"/>
        <v>9.337591370499872</v>
      </c>
      <c r="CB85" s="33">
        <f t="shared" si="184"/>
        <v>9.342009916397718</v>
      </c>
      <c r="CC85" s="33">
        <f t="shared" si="184"/>
        <v>9.38192491797259</v>
      </c>
      <c r="CD85" s="33">
        <f t="shared" si="184"/>
        <v>9.397314671375453</v>
      </c>
      <c r="CE85" s="33">
        <f t="shared" si="184"/>
        <v>9.389590404719474</v>
      </c>
      <c r="CF85" s="33">
        <f t="shared" si="184"/>
        <v>9.135065800379486</v>
      </c>
      <c r="CG85" s="33">
        <f t="shared" si="184"/>
        <v>8.88446124536709</v>
      </c>
      <c r="CH85" s="33">
        <f t="shared" si="184"/>
        <v>8.854589692683176</v>
      </c>
      <c r="CI85" s="33">
        <f t="shared" si="184"/>
        <v>8.758089797822624</v>
      </c>
      <c r="CJ85" s="33">
        <f t="shared" si="184"/>
        <v>8.804692594580908</v>
      </c>
      <c r="CK85" s="33">
        <f t="shared" si="184"/>
        <v>8.765594294804432</v>
      </c>
      <c r="CL85" s="33">
        <f t="shared" si="184"/>
        <v>8.68782362763895</v>
      </c>
      <c r="CM85" s="33">
        <f t="shared" si="184"/>
        <v>8.586738678207686</v>
      </c>
      <c r="CN85" s="33">
        <f t="shared" si="184"/>
        <v>8.48529374636591</v>
      </c>
      <c r="CO85" s="33">
        <f t="shared" si="184"/>
        <v>8.444178284500477</v>
      </c>
      <c r="CP85" s="33">
        <f t="shared" si="184"/>
        <v>8.403668594265023</v>
      </c>
      <c r="CQ85" s="33">
        <f t="shared" si="184"/>
        <v>8.316809889977792</v>
      </c>
      <c r="CR85" s="33">
        <f t="shared" si="184"/>
        <v>8.257850130341119</v>
      </c>
      <c r="CS85" s="33">
        <f t="shared" si="184"/>
        <v>8.142867374106652</v>
      </c>
      <c r="CT85" s="33">
        <f aca="true" t="shared" si="185" ref="CT85:DH85">CT31/CT55*100</f>
        <v>8.060781600034987</v>
      </c>
      <c r="CU85" s="33">
        <f t="shared" si="185"/>
        <v>8.039281953257511</v>
      </c>
      <c r="CV85" s="33">
        <f t="shared" si="185"/>
        <v>7.995380031197513</v>
      </c>
      <c r="CW85" s="33">
        <f t="shared" si="185"/>
        <v>7.977916279630317</v>
      </c>
      <c r="CX85" s="33">
        <f t="shared" si="185"/>
        <v>7.884983731724196</v>
      </c>
      <c r="CY85" s="33">
        <f t="shared" si="185"/>
        <v>7.835086189821403</v>
      </c>
      <c r="CZ85" s="33">
        <f t="shared" si="185"/>
        <v>7.844455513279007</v>
      </c>
      <c r="DA85" s="33">
        <f t="shared" si="185"/>
        <v>7.9261442211503175</v>
      </c>
      <c r="DB85" s="33">
        <f t="shared" si="185"/>
        <v>7.933878836875861</v>
      </c>
      <c r="DC85" s="33">
        <f t="shared" si="185"/>
        <v>7.899974841357885</v>
      </c>
      <c r="DD85" s="33">
        <f t="shared" si="185"/>
        <v>7.627825044085765</v>
      </c>
      <c r="DE85" s="33">
        <f t="shared" si="185"/>
        <v>7.748157523099941</v>
      </c>
      <c r="DF85" s="33">
        <f t="shared" si="185"/>
        <v>7.750178964228661</v>
      </c>
      <c r="DG85" s="33">
        <f t="shared" si="185"/>
        <v>7.5279843642325694</v>
      </c>
      <c r="DH85" s="33">
        <f t="shared" si="185"/>
        <v>7.571214645681968</v>
      </c>
      <c r="DI85" s="33">
        <f t="shared" si="184"/>
        <v>7.405547311612297</v>
      </c>
      <c r="DJ85" s="34">
        <f>DJ31/DJ55*100</f>
        <v>7.380554065680184</v>
      </c>
      <c r="DK85" s="64">
        <v>7.462607552835765</v>
      </c>
      <c r="DL85" s="63">
        <v>7.286393064375946</v>
      </c>
      <c r="DM85" s="64">
        <f>DM31/DM55*100</f>
        <v>7.348377891221169</v>
      </c>
      <c r="DN85" s="64">
        <f>DN31/DN55*100</f>
        <v>7.352096049105566</v>
      </c>
      <c r="DO85" s="64">
        <f>DO31/DO55*100</f>
        <v>7.30965446976613</v>
      </c>
      <c r="DP85" s="64">
        <f>DP31/DP55*100</f>
        <v>7.30965446976613</v>
      </c>
    </row>
    <row r="86" spans="1:120" ht="15.75" hidden="1">
      <c r="A86" s="112"/>
      <c r="B86" s="9"/>
      <c r="C86" s="9"/>
      <c r="D86" s="9"/>
      <c r="E86" s="9"/>
      <c r="F86" s="10"/>
      <c r="G86" s="10"/>
      <c r="H86" s="10"/>
      <c r="I86" s="10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10"/>
      <c r="Y86" s="9"/>
      <c r="Z86" s="8"/>
      <c r="AA86" s="9"/>
      <c r="AB86" s="9"/>
      <c r="AC86" s="9"/>
      <c r="AD86" s="9"/>
      <c r="AE86" s="9"/>
      <c r="AF86" s="9"/>
      <c r="AG86" s="10"/>
      <c r="AH86" s="10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9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9"/>
      <c r="BJ86" s="2"/>
      <c r="BK86" s="2"/>
      <c r="BL86" s="2"/>
      <c r="BM86" s="2"/>
      <c r="BN86" s="2"/>
      <c r="BO86" s="2"/>
      <c r="BP86" s="2"/>
      <c r="BQ86" s="2"/>
      <c r="BR86" s="9"/>
      <c r="BS86" s="46"/>
      <c r="BT86" s="46"/>
      <c r="BU86" s="8"/>
      <c r="BV86" s="9"/>
      <c r="BW86" s="9"/>
      <c r="BX86" s="9"/>
      <c r="BY86" s="9"/>
      <c r="BZ86" s="10"/>
      <c r="CA86" s="47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  <c r="DE86" s="46"/>
      <c r="DF86" s="46"/>
      <c r="DG86" s="46"/>
      <c r="DH86" s="46"/>
      <c r="DI86" s="46"/>
      <c r="DJ86" s="47"/>
      <c r="DK86" s="114"/>
      <c r="DL86" s="63"/>
      <c r="DM86" s="114"/>
      <c r="DN86" s="114"/>
      <c r="DO86" s="114"/>
      <c r="DP86" s="114"/>
    </row>
    <row r="87" spans="1:120" ht="15.75" hidden="1">
      <c r="A87" s="101" t="s">
        <v>86</v>
      </c>
      <c r="B87" s="46">
        <f aca="true" t="shared" si="186" ref="B87:G87">SUM(B89:B93)</f>
        <v>28.58328787995717</v>
      </c>
      <c r="C87" s="46">
        <f t="shared" si="186"/>
        <v>29.6180932124905</v>
      </c>
      <c r="D87" s="46">
        <f t="shared" si="186"/>
        <v>31.300221520465108</v>
      </c>
      <c r="E87" s="46">
        <f t="shared" si="186"/>
        <v>32.2431682093016</v>
      </c>
      <c r="F87" s="47">
        <f t="shared" si="186"/>
        <v>33.263378441263285</v>
      </c>
      <c r="G87" s="47">
        <f t="shared" si="186"/>
        <v>31.69969465652195</v>
      </c>
      <c r="H87" s="47">
        <f aca="true" t="shared" si="187" ref="H87:O87">SUM(H89:H93)</f>
        <v>32.414954064304965</v>
      </c>
      <c r="I87" s="47">
        <f t="shared" si="187"/>
        <v>31.57065271889121</v>
      </c>
      <c r="J87" s="46">
        <f t="shared" si="187"/>
        <v>30.711208202199778</v>
      </c>
      <c r="K87" s="46">
        <f t="shared" si="187"/>
        <v>30.816411764679533</v>
      </c>
      <c r="L87" s="46">
        <f t="shared" si="187"/>
        <v>30.913954186710747</v>
      </c>
      <c r="M87" s="46">
        <f t="shared" si="187"/>
        <v>30.983732764792624</v>
      </c>
      <c r="N87" s="46">
        <f t="shared" si="187"/>
        <v>30.637901930046333</v>
      </c>
      <c r="O87" s="46">
        <f t="shared" si="187"/>
        <v>30.597930560681565</v>
      </c>
      <c r="P87" s="46">
        <f aca="true" t="shared" si="188" ref="P87:Y87">SUM(P89:P93)</f>
        <v>30.717474890299407</v>
      </c>
      <c r="Q87" s="46">
        <f t="shared" si="188"/>
        <v>30.729938235764592</v>
      </c>
      <c r="R87" s="46">
        <f t="shared" si="188"/>
        <v>31.046895067974887</v>
      </c>
      <c r="S87" s="46">
        <f t="shared" si="188"/>
        <v>31.24576758595539</v>
      </c>
      <c r="T87" s="46">
        <f t="shared" si="188"/>
        <v>31.184887799861812</v>
      </c>
      <c r="U87" s="46">
        <f t="shared" si="188"/>
        <v>30.92951097189168</v>
      </c>
      <c r="V87" s="46">
        <f t="shared" si="188"/>
        <v>30.92799318913198</v>
      </c>
      <c r="W87" s="46">
        <f t="shared" si="188"/>
        <v>30.920052023127475</v>
      </c>
      <c r="X87" s="47">
        <f t="shared" si="188"/>
        <v>29.56569577181901</v>
      </c>
      <c r="Y87" s="46">
        <f t="shared" si="188"/>
        <v>28.0433636389546</v>
      </c>
      <c r="Z87" s="78">
        <f aca="true" t="shared" si="189" ref="Z87:AE87">SUM(Z89:Z93)</f>
        <v>22.535770936518723</v>
      </c>
      <c r="AA87" s="46">
        <f t="shared" si="189"/>
        <v>28.043368634282047</v>
      </c>
      <c r="AB87" s="46">
        <f t="shared" si="189"/>
        <v>32.68716416105492</v>
      </c>
      <c r="AC87" s="46">
        <f t="shared" si="189"/>
        <v>32.58228462805032</v>
      </c>
      <c r="AD87" s="48">
        <f t="shared" si="189"/>
        <v>36.067464852405124</v>
      </c>
      <c r="AE87" s="48">
        <f t="shared" si="189"/>
        <v>36.3794910260828</v>
      </c>
      <c r="AF87" s="48">
        <f>SUM(AF89:AF93)</f>
        <v>35.25950388041681</v>
      </c>
      <c r="AG87" s="70">
        <f>SUM(AG89:AG93)</f>
        <v>36.028072512817324</v>
      </c>
      <c r="AH87" s="47">
        <f>SUM(AH89:AH93)</f>
        <v>31.828229794854042</v>
      </c>
      <c r="AI87" s="72">
        <f aca="true" t="shared" si="190" ref="AI87:AX87">SUM(AI89:AI93)</f>
        <v>29.202664338268676</v>
      </c>
      <c r="AJ87" s="72">
        <f t="shared" si="190"/>
        <v>29.19941152756824</v>
      </c>
      <c r="AK87" s="72">
        <f t="shared" si="190"/>
        <v>29.445714290413704</v>
      </c>
      <c r="AL87" s="72">
        <f t="shared" si="190"/>
        <v>29.932274144568453</v>
      </c>
      <c r="AM87" s="72">
        <f t="shared" si="190"/>
        <v>29.927503226433252</v>
      </c>
      <c r="AN87" s="72">
        <f t="shared" si="190"/>
        <v>29.275649312753536</v>
      </c>
      <c r="AO87" s="72">
        <f t="shared" si="190"/>
        <v>28.83202176006901</v>
      </c>
      <c r="AP87" s="72">
        <f t="shared" si="190"/>
        <v>28.742578111956544</v>
      </c>
      <c r="AQ87" s="72">
        <f t="shared" si="190"/>
        <v>29.06455757877891</v>
      </c>
      <c r="AR87" s="72">
        <f t="shared" si="190"/>
        <v>29.522924120171343</v>
      </c>
      <c r="AS87" s="72">
        <f t="shared" si="190"/>
        <v>29.064941831418626</v>
      </c>
      <c r="AT87" s="72">
        <f t="shared" si="190"/>
        <v>28.986652356820272</v>
      </c>
      <c r="AU87" s="46">
        <f t="shared" si="190"/>
        <v>32.04737282024148</v>
      </c>
      <c r="AV87" s="72">
        <f t="shared" si="190"/>
        <v>29.180471761233346</v>
      </c>
      <c r="AW87" s="72">
        <f t="shared" si="190"/>
        <v>29.12867145766697</v>
      </c>
      <c r="AX87" s="72">
        <f t="shared" si="190"/>
        <v>31.169589881430838</v>
      </c>
      <c r="AY87" s="72">
        <f>SUM(AY89:AY93)</f>
        <v>29.16806238669924</v>
      </c>
      <c r="AZ87" s="72">
        <f>SUM(AZ89:AZ93)</f>
        <v>29.16806238669924</v>
      </c>
      <c r="BA87" s="72">
        <f>SUM(BA89:BA93)</f>
        <v>32.371207543362964</v>
      </c>
      <c r="BB87" s="72">
        <f>SUM(BB89:BB93)</f>
        <v>29.615110887156842</v>
      </c>
      <c r="BC87" s="72">
        <f>SUM(BC89:BC93)</f>
        <v>30.33028413556725</v>
      </c>
      <c r="BD87" s="72">
        <f aca="true" t="shared" si="191" ref="BD87:BP87">SUM(BD89:BD93)</f>
        <v>30.271988706235927</v>
      </c>
      <c r="BE87" s="72">
        <f t="shared" si="191"/>
        <v>30.183738304475575</v>
      </c>
      <c r="BF87" s="72">
        <f t="shared" si="191"/>
        <v>32.834626840975666</v>
      </c>
      <c r="BG87" s="72">
        <f t="shared" si="191"/>
        <v>32.74154656325728</v>
      </c>
      <c r="BH87" s="72">
        <f t="shared" si="191"/>
        <v>32.24053890107763</v>
      </c>
      <c r="BI87" s="46">
        <f aca="true" t="shared" si="192" ref="BI87:BO87">SUM(BI89:BI93)</f>
        <v>31.16959821075061</v>
      </c>
      <c r="BJ87" s="72">
        <f t="shared" si="192"/>
        <v>29.202664338268676</v>
      </c>
      <c r="BK87" s="72">
        <f t="shared" si="192"/>
        <v>38.17606438746405</v>
      </c>
      <c r="BL87" s="72">
        <f t="shared" si="192"/>
        <v>30.724129484200688</v>
      </c>
      <c r="BM87" s="72">
        <f t="shared" si="192"/>
        <v>30.70393658917469</v>
      </c>
      <c r="BN87" s="72">
        <f t="shared" si="192"/>
        <v>30.850364582624614</v>
      </c>
      <c r="BO87" s="72">
        <f t="shared" si="192"/>
        <v>30.896728526042736</v>
      </c>
      <c r="BP87" s="72">
        <f t="shared" si="191"/>
        <v>30.74694105604937</v>
      </c>
      <c r="BQ87" s="72">
        <v>30.850927003327534</v>
      </c>
      <c r="BR87" s="46">
        <f>SUM(BR89:BR93)</f>
        <v>30.68260228215073</v>
      </c>
      <c r="BS87" s="46">
        <f aca="true" t="shared" si="193" ref="BS87:DI87">SUM(BS89:BS93)</f>
        <v>28.957919199932785</v>
      </c>
      <c r="BT87" s="46">
        <f t="shared" si="193"/>
        <v>27.071639513620624</v>
      </c>
      <c r="BU87" s="46">
        <f t="shared" si="193"/>
        <v>38.17606438746405</v>
      </c>
      <c r="BV87" s="46">
        <f t="shared" si="193"/>
        <v>30.29672440965562</v>
      </c>
      <c r="BW87" s="46">
        <f t="shared" si="193"/>
        <v>31.018398143538196</v>
      </c>
      <c r="BX87" s="46">
        <f t="shared" si="193"/>
        <v>30.401773348688188</v>
      </c>
      <c r="BY87" s="46">
        <f t="shared" si="193"/>
        <v>30.805837319723047</v>
      </c>
      <c r="BZ87" s="46">
        <f t="shared" si="193"/>
        <v>29.390433557938383</v>
      </c>
      <c r="CA87" s="46">
        <f t="shared" si="193"/>
        <v>30.911631993758572</v>
      </c>
      <c r="CB87" s="46">
        <f t="shared" si="193"/>
        <v>30.84530647043945</v>
      </c>
      <c r="CC87" s="46">
        <f t="shared" si="193"/>
        <v>30.697026120351524</v>
      </c>
      <c r="CD87" s="46">
        <f t="shared" si="193"/>
        <v>30.791718578886073</v>
      </c>
      <c r="CE87" s="46">
        <f t="shared" si="193"/>
        <v>30.68260228215073</v>
      </c>
      <c r="CF87" s="46">
        <f t="shared" si="193"/>
        <v>30.115423094287756</v>
      </c>
      <c r="CG87" s="46">
        <f t="shared" si="193"/>
        <v>29.6502092492036</v>
      </c>
      <c r="CH87" s="46">
        <f t="shared" si="193"/>
        <v>29.882678834943167</v>
      </c>
      <c r="CI87" s="46">
        <f t="shared" si="193"/>
        <v>29.534081806255287</v>
      </c>
      <c r="CJ87" s="46">
        <f t="shared" si="193"/>
        <v>29.604856800749374</v>
      </c>
      <c r="CK87" s="46">
        <f t="shared" si="193"/>
        <v>29.752005883338516</v>
      </c>
      <c r="CL87" s="46">
        <f t="shared" si="193"/>
        <v>29.812971725245255</v>
      </c>
      <c r="CM87" s="46">
        <f t="shared" si="193"/>
        <v>29.390433557938383</v>
      </c>
      <c r="CN87" s="46">
        <f t="shared" si="193"/>
        <v>29.490906404033627</v>
      </c>
      <c r="CO87" s="46">
        <f t="shared" si="193"/>
        <v>29.468728231302887</v>
      </c>
      <c r="CP87" s="46">
        <f t="shared" si="193"/>
        <v>29.29689703649513</v>
      </c>
      <c r="CQ87" s="46">
        <f t="shared" si="193"/>
        <v>29.111403300772945</v>
      </c>
      <c r="CR87" s="46">
        <f t="shared" si="193"/>
        <v>28.957919199932785</v>
      </c>
      <c r="CS87" s="46">
        <f t="shared" si="193"/>
        <v>28.912050503326896</v>
      </c>
      <c r="CT87" s="46">
        <f aca="true" t="shared" si="194" ref="CT87:DH87">SUM(CT89:CT93)</f>
        <v>28.667978687083963</v>
      </c>
      <c r="CU87" s="46">
        <f t="shared" si="194"/>
        <v>28.654780863975816</v>
      </c>
      <c r="CV87" s="46">
        <f t="shared" si="194"/>
        <v>28.477763502236698</v>
      </c>
      <c r="CW87" s="46">
        <f t="shared" si="194"/>
        <v>28.21516625464511</v>
      </c>
      <c r="CX87" s="46">
        <f t="shared" si="194"/>
        <v>27.86851206028559</v>
      </c>
      <c r="CY87" s="46">
        <f t="shared" si="194"/>
        <v>27.972988858180106</v>
      </c>
      <c r="CZ87" s="46">
        <f t="shared" si="194"/>
        <v>27.930617362336687</v>
      </c>
      <c r="DA87" s="46">
        <f t="shared" si="194"/>
        <v>28.17344685903152</v>
      </c>
      <c r="DB87" s="46">
        <f t="shared" si="194"/>
        <v>28.084882810324267</v>
      </c>
      <c r="DC87" s="46">
        <f t="shared" si="194"/>
        <v>28.055538503012173</v>
      </c>
      <c r="DD87" s="46">
        <f t="shared" si="194"/>
        <v>27.071639513620624</v>
      </c>
      <c r="DE87" s="46">
        <f t="shared" si="194"/>
        <v>27.71198280295568</v>
      </c>
      <c r="DF87" s="46">
        <f t="shared" si="194"/>
        <v>27.662770136650035</v>
      </c>
      <c r="DG87" s="46">
        <f t="shared" si="194"/>
        <v>29.463704761398244</v>
      </c>
      <c r="DH87" s="46">
        <f t="shared" si="194"/>
        <v>29.538019583596974</v>
      </c>
      <c r="DI87" s="46">
        <f t="shared" si="193"/>
        <v>28.71878037402956</v>
      </c>
      <c r="DJ87" s="47">
        <f>SUM(DJ89:DJ93)</f>
        <v>28.645828676262333</v>
      </c>
      <c r="DK87" s="47">
        <v>29.282230225029142</v>
      </c>
      <c r="DL87" s="138">
        <v>28.53908409012979</v>
      </c>
      <c r="DM87" s="114">
        <f>SUM(DM89:DM93)</f>
        <v>28.684467109050665</v>
      </c>
      <c r="DN87" s="114">
        <f>SUM(DN89:DN93)</f>
        <v>28.659252265525254</v>
      </c>
      <c r="DO87" s="114">
        <f>SUM(DO89:DO93)</f>
        <v>28.59950908563103</v>
      </c>
      <c r="DP87" s="114">
        <f>SUM(DP89:DP93)</f>
        <v>28.59950908563103</v>
      </c>
    </row>
    <row r="88" spans="1:120" ht="15.75" hidden="1">
      <c r="A88" s="101" t="s">
        <v>0</v>
      </c>
      <c r="B88" s="9"/>
      <c r="C88" s="9"/>
      <c r="D88" s="9"/>
      <c r="E88" s="9"/>
      <c r="F88" s="10"/>
      <c r="G88" s="10"/>
      <c r="H88" s="10"/>
      <c r="I88" s="1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10"/>
      <c r="Y88" s="9"/>
      <c r="Z88" s="8"/>
      <c r="AA88" s="9"/>
      <c r="AB88" s="9"/>
      <c r="AC88" s="9"/>
      <c r="AD88" s="9"/>
      <c r="AE88" s="9"/>
      <c r="AF88" s="9"/>
      <c r="AG88" s="10"/>
      <c r="AH88" s="10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9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9"/>
      <c r="BJ88" s="2"/>
      <c r="BK88" s="2"/>
      <c r="BL88" s="2"/>
      <c r="BM88" s="2"/>
      <c r="BN88" s="2"/>
      <c r="BO88" s="2"/>
      <c r="BP88" s="2"/>
      <c r="BQ88" s="2"/>
      <c r="BR88" s="9"/>
      <c r="BS88" s="9"/>
      <c r="BT88" s="9"/>
      <c r="BU88" s="8"/>
      <c r="BV88" s="9"/>
      <c r="BW88" s="9"/>
      <c r="BX88" s="9"/>
      <c r="BY88" s="9"/>
      <c r="BZ88" s="10"/>
      <c r="CA88" s="10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10"/>
      <c r="DK88" s="65"/>
      <c r="DL88" s="63"/>
      <c r="DM88" s="65"/>
      <c r="DN88" s="65"/>
      <c r="DO88" s="65"/>
      <c r="DP88" s="65"/>
    </row>
    <row r="89" spans="1:120" ht="18" hidden="1">
      <c r="A89" s="112" t="s">
        <v>69</v>
      </c>
      <c r="B89" s="33">
        <f aca="true" t="shared" si="195" ref="B89:G89">B35/B55*100</f>
        <v>17.529962573847293</v>
      </c>
      <c r="C89" s="33">
        <f t="shared" si="195"/>
        <v>16.780734978209544</v>
      </c>
      <c r="D89" s="33">
        <f t="shared" si="195"/>
        <v>16.25159062784562</v>
      </c>
      <c r="E89" s="33">
        <f t="shared" si="195"/>
        <v>16.050553635669978</v>
      </c>
      <c r="F89" s="34">
        <f t="shared" si="195"/>
        <v>16.080096463353186</v>
      </c>
      <c r="G89" s="34">
        <f t="shared" si="195"/>
        <v>14.402690868308285</v>
      </c>
      <c r="H89" s="34">
        <f aca="true" t="shared" si="196" ref="H89:O89">H35/H55*100</f>
        <v>15.299759606934845</v>
      </c>
      <c r="I89" s="34">
        <f t="shared" si="196"/>
        <v>14.337044816175492</v>
      </c>
      <c r="J89" s="33">
        <f t="shared" si="196"/>
        <v>14.333045335493516</v>
      </c>
      <c r="K89" s="33">
        <f t="shared" si="196"/>
        <v>14.264258336285826</v>
      </c>
      <c r="L89" s="33">
        <f t="shared" si="196"/>
        <v>14.283736462645798</v>
      </c>
      <c r="M89" s="33">
        <f t="shared" si="196"/>
        <v>14.34040510118734</v>
      </c>
      <c r="N89" s="33">
        <f t="shared" si="196"/>
        <v>13.793504564024051</v>
      </c>
      <c r="O89" s="33">
        <f t="shared" si="196"/>
        <v>13.700163171614719</v>
      </c>
      <c r="P89" s="33">
        <f aca="true" t="shared" si="197" ref="P89:Y89">P35/P55*100</f>
        <v>13.766222224582897</v>
      </c>
      <c r="Q89" s="33">
        <f t="shared" si="197"/>
        <v>13.836719201973407</v>
      </c>
      <c r="R89" s="33">
        <f t="shared" si="197"/>
        <v>13.95908815773125</v>
      </c>
      <c r="S89" s="33">
        <f t="shared" si="197"/>
        <v>13.963391635467925</v>
      </c>
      <c r="T89" s="33">
        <f t="shared" si="197"/>
        <v>13.95183642843646</v>
      </c>
      <c r="U89" s="33">
        <f t="shared" si="197"/>
        <v>13.791321318381003</v>
      </c>
      <c r="V89" s="33">
        <f t="shared" si="197"/>
        <v>13.75767476456243</v>
      </c>
      <c r="W89" s="33">
        <f t="shared" si="197"/>
        <v>13.748658695479618</v>
      </c>
      <c r="X89" s="34">
        <f t="shared" si="197"/>
        <v>12.411999383107913</v>
      </c>
      <c r="Y89" s="33">
        <f t="shared" si="197"/>
        <v>4.930440761535611</v>
      </c>
      <c r="Z89" s="35">
        <f aca="true" t="shared" si="198" ref="Z89:AE89">Z35/Z55*100</f>
        <v>9.341677187530347</v>
      </c>
      <c r="AA89" s="33">
        <f t="shared" si="198"/>
        <v>4.930441639788533</v>
      </c>
      <c r="AB89" s="33">
        <f t="shared" si="198"/>
        <v>4.884704053851227</v>
      </c>
      <c r="AC89" s="33">
        <f t="shared" si="198"/>
        <v>4.795060302736756</v>
      </c>
      <c r="AD89" s="9">
        <f t="shared" si="198"/>
        <v>4.815006454393434</v>
      </c>
      <c r="AE89" s="9">
        <f t="shared" si="198"/>
        <v>4.93738574535952</v>
      </c>
      <c r="AF89" s="9">
        <f>AF35/AF55*100</f>
        <v>4.960437882539441</v>
      </c>
      <c r="AG89" s="10">
        <f>AG35/AG55*100</f>
        <v>4.897785982373292</v>
      </c>
      <c r="AH89" s="34">
        <f>AH35/AH55*100</f>
        <v>5.215061327602452</v>
      </c>
      <c r="AI89" s="36">
        <f aca="true" t="shared" si="199" ref="AI89:AU89">AI35/AI55*100</f>
        <v>0.16163027722607642</v>
      </c>
      <c r="AJ89" s="36">
        <f t="shared" si="199"/>
        <v>0.16051839191775275</v>
      </c>
      <c r="AK89" s="36">
        <f t="shared" si="199"/>
        <v>0.15790830993848826</v>
      </c>
      <c r="AL89" s="36">
        <f t="shared" si="199"/>
        <v>0.15503845202961924</v>
      </c>
      <c r="AM89" s="36">
        <f t="shared" si="199"/>
        <v>0.15462670804479817</v>
      </c>
      <c r="AN89" s="36">
        <f t="shared" si="199"/>
        <v>0.15409591837913647</v>
      </c>
      <c r="AO89" s="36">
        <f t="shared" si="199"/>
        <v>0.152197031181163</v>
      </c>
      <c r="AP89" s="36">
        <f t="shared" si="199"/>
        <v>0.150895862692578</v>
      </c>
      <c r="AQ89" s="36">
        <f t="shared" si="199"/>
        <v>0.15497188446810742</v>
      </c>
      <c r="AR89" s="36">
        <f t="shared" si="199"/>
        <v>0.15193062524490653</v>
      </c>
      <c r="AS89" s="36">
        <f t="shared" si="199"/>
        <v>0.15358570913833822</v>
      </c>
      <c r="AT89" s="36">
        <f t="shared" si="199"/>
        <v>0.15502121479334563</v>
      </c>
      <c r="AU89" s="56">
        <f t="shared" si="199"/>
        <v>0</v>
      </c>
      <c r="AV89" s="36">
        <f aca="true" t="shared" si="200" ref="AV89:BC89">AV35/AV55*100</f>
        <v>0</v>
      </c>
      <c r="AW89" s="36">
        <f t="shared" si="200"/>
        <v>0</v>
      </c>
      <c r="AX89" s="36">
        <f t="shared" si="200"/>
        <v>0</v>
      </c>
      <c r="AY89" s="36">
        <f t="shared" si="200"/>
        <v>0</v>
      </c>
      <c r="AZ89" s="36">
        <f t="shared" si="200"/>
        <v>0</v>
      </c>
      <c r="BA89" s="36">
        <f t="shared" si="200"/>
        <v>0</v>
      </c>
      <c r="BB89" s="36">
        <f t="shared" si="200"/>
        <v>0</v>
      </c>
      <c r="BC89" s="36">
        <f t="shared" si="200"/>
        <v>0</v>
      </c>
      <c r="BD89" s="36">
        <f aca="true" t="shared" si="201" ref="BD89:BP89">BD35/BD55*100</f>
        <v>0</v>
      </c>
      <c r="BE89" s="36">
        <f t="shared" si="201"/>
        <v>0</v>
      </c>
      <c r="BF89" s="36">
        <f t="shared" si="201"/>
        <v>0</v>
      </c>
      <c r="BG89" s="36">
        <f t="shared" si="201"/>
        <v>0</v>
      </c>
      <c r="BH89" s="36">
        <f t="shared" si="201"/>
        <v>0</v>
      </c>
      <c r="BI89" s="56">
        <f t="shared" si="201"/>
        <v>0</v>
      </c>
      <c r="BJ89" s="36">
        <f t="shared" si="201"/>
        <v>0.16163027722607642</v>
      </c>
      <c r="BK89" s="36">
        <f t="shared" si="201"/>
        <v>0</v>
      </c>
      <c r="BL89" s="36">
        <f>BL35/BL55*100</f>
        <v>0</v>
      </c>
      <c r="BM89" s="36">
        <f>BM35/BM55*100</f>
        <v>0</v>
      </c>
      <c r="BN89" s="36">
        <f>BN35/BN55*100</f>
        <v>0</v>
      </c>
      <c r="BO89" s="36">
        <f>BO35/BO55*100</f>
        <v>0</v>
      </c>
      <c r="BP89" s="36">
        <f t="shared" si="201"/>
        <v>0</v>
      </c>
      <c r="BQ89" s="36">
        <v>0</v>
      </c>
      <c r="BR89" s="56">
        <f>BR35/BR55*100</f>
        <v>0</v>
      </c>
      <c r="BS89" s="56">
        <f aca="true" t="shared" si="202" ref="BS89:DI89">BS35/BS55*100</f>
        <v>0</v>
      </c>
      <c r="BT89" s="56">
        <f t="shared" si="202"/>
        <v>0</v>
      </c>
      <c r="BU89" s="56">
        <f t="shared" si="202"/>
        <v>0</v>
      </c>
      <c r="BV89" s="56">
        <f t="shared" si="202"/>
        <v>0</v>
      </c>
      <c r="BW89" s="56">
        <f t="shared" si="202"/>
        <v>0</v>
      </c>
      <c r="BX89" s="56">
        <f t="shared" si="202"/>
        <v>0</v>
      </c>
      <c r="BY89" s="56">
        <f t="shared" si="202"/>
        <v>0</v>
      </c>
      <c r="BZ89" s="56">
        <f t="shared" si="202"/>
        <v>0</v>
      </c>
      <c r="CA89" s="56">
        <f t="shared" si="202"/>
        <v>0</v>
      </c>
      <c r="CB89" s="56">
        <f t="shared" si="202"/>
        <v>0</v>
      </c>
      <c r="CC89" s="56">
        <f t="shared" si="202"/>
        <v>0</v>
      </c>
      <c r="CD89" s="56">
        <f t="shared" si="202"/>
        <v>0</v>
      </c>
      <c r="CE89" s="56">
        <f t="shared" si="202"/>
        <v>0</v>
      </c>
      <c r="CF89" s="56">
        <f t="shared" si="202"/>
        <v>0</v>
      </c>
      <c r="CG89" s="56">
        <f t="shared" si="202"/>
        <v>0</v>
      </c>
      <c r="CH89" s="56">
        <f t="shared" si="202"/>
        <v>0</v>
      </c>
      <c r="CI89" s="56">
        <f t="shared" si="202"/>
        <v>0</v>
      </c>
      <c r="CJ89" s="56">
        <f t="shared" si="202"/>
        <v>0</v>
      </c>
      <c r="CK89" s="56">
        <f t="shared" si="202"/>
        <v>0</v>
      </c>
      <c r="CL89" s="56">
        <f t="shared" si="202"/>
        <v>0</v>
      </c>
      <c r="CM89" s="56">
        <f t="shared" si="202"/>
        <v>0</v>
      </c>
      <c r="CN89" s="56">
        <f t="shared" si="202"/>
        <v>0</v>
      </c>
      <c r="CO89" s="56">
        <f t="shared" si="202"/>
        <v>0</v>
      </c>
      <c r="CP89" s="56">
        <f t="shared" si="202"/>
        <v>0</v>
      </c>
      <c r="CQ89" s="56">
        <f t="shared" si="202"/>
        <v>0</v>
      </c>
      <c r="CR89" s="56">
        <f t="shared" si="202"/>
        <v>0</v>
      </c>
      <c r="CS89" s="56">
        <f t="shared" si="202"/>
        <v>0</v>
      </c>
      <c r="CT89" s="56">
        <f aca="true" t="shared" si="203" ref="CT89:DH89">CT35/CT55*100</f>
        <v>0</v>
      </c>
      <c r="CU89" s="56">
        <f t="shared" si="203"/>
        <v>0</v>
      </c>
      <c r="CV89" s="56">
        <f t="shared" si="203"/>
        <v>0</v>
      </c>
      <c r="CW89" s="56">
        <f t="shared" si="203"/>
        <v>0</v>
      </c>
      <c r="CX89" s="56">
        <f t="shared" si="203"/>
        <v>0</v>
      </c>
      <c r="CY89" s="56">
        <f t="shared" si="203"/>
        <v>0</v>
      </c>
      <c r="CZ89" s="56">
        <f t="shared" si="203"/>
        <v>0</v>
      </c>
      <c r="DA89" s="56">
        <f t="shared" si="203"/>
        <v>0</v>
      </c>
      <c r="DB89" s="56">
        <f t="shared" si="203"/>
        <v>0</v>
      </c>
      <c r="DC89" s="56">
        <f t="shared" si="203"/>
        <v>0</v>
      </c>
      <c r="DD89" s="56">
        <f t="shared" si="203"/>
        <v>0</v>
      </c>
      <c r="DE89" s="56">
        <f t="shared" si="203"/>
        <v>0</v>
      </c>
      <c r="DF89" s="56">
        <f t="shared" si="203"/>
        <v>0</v>
      </c>
      <c r="DG89" s="56">
        <f t="shared" si="203"/>
        <v>0</v>
      </c>
      <c r="DH89" s="56">
        <f t="shared" si="203"/>
        <v>0</v>
      </c>
      <c r="DI89" s="56">
        <f t="shared" si="202"/>
        <v>0</v>
      </c>
      <c r="DJ89" s="55">
        <f>DJ35/DJ55*100</f>
        <v>0</v>
      </c>
      <c r="DK89" s="67">
        <v>0</v>
      </c>
      <c r="DL89" s="63">
        <v>0</v>
      </c>
      <c r="DM89" s="67">
        <f>DM35/DM55*100</f>
        <v>0</v>
      </c>
      <c r="DN89" s="67">
        <f>DN35/DN55*100</f>
        <v>0</v>
      </c>
      <c r="DO89" s="67">
        <f>DO35/DO55*100</f>
        <v>0</v>
      </c>
      <c r="DP89" s="67">
        <f>DP35/DP55*100</f>
        <v>0</v>
      </c>
    </row>
    <row r="90" spans="1:120" ht="18" hidden="1">
      <c r="A90" s="112" t="s">
        <v>70</v>
      </c>
      <c r="B90" s="33">
        <f aca="true" t="shared" si="204" ref="B90:G90">B36/B55*100</f>
        <v>0.8055561964554209</v>
      </c>
      <c r="C90" s="33">
        <f t="shared" si="204"/>
        <v>0.7511501998079628</v>
      </c>
      <c r="D90" s="33">
        <f t="shared" si="204"/>
        <v>0.6883916271685073</v>
      </c>
      <c r="E90" s="33">
        <f t="shared" si="204"/>
        <v>0.6565850893843799</v>
      </c>
      <c r="F90" s="34">
        <f t="shared" si="204"/>
        <v>0.6426658799452897</v>
      </c>
      <c r="G90" s="34">
        <f t="shared" si="204"/>
        <v>0.6126864673462796</v>
      </c>
      <c r="H90" s="34">
        <f aca="true" t="shared" si="205" ref="H90:O90">H36/H55*100</f>
        <v>0.5991802153704716</v>
      </c>
      <c r="I90" s="34">
        <f t="shared" si="205"/>
        <v>0.6014350982224157</v>
      </c>
      <c r="J90" s="33">
        <f t="shared" si="205"/>
        <v>0.5969797108650814</v>
      </c>
      <c r="K90" s="33">
        <f t="shared" si="205"/>
        <v>0.5895751563872433</v>
      </c>
      <c r="L90" s="33">
        <f t="shared" si="205"/>
        <v>0.5831721922444769</v>
      </c>
      <c r="M90" s="33">
        <f t="shared" si="205"/>
        <v>0.5828961426367352</v>
      </c>
      <c r="N90" s="33">
        <f t="shared" si="205"/>
        <v>0.579091490595885</v>
      </c>
      <c r="O90" s="33">
        <f t="shared" si="205"/>
        <v>0.5828904714966072</v>
      </c>
      <c r="P90" s="33">
        <f aca="true" t="shared" si="206" ref="P90:Y90">P36/P55*100</f>
        <v>0.5851410890561612</v>
      </c>
      <c r="Q90" s="33">
        <f t="shared" si="206"/>
        <v>0.5876853037965865</v>
      </c>
      <c r="R90" s="33">
        <f t="shared" si="206"/>
        <v>0.5920104502136486</v>
      </c>
      <c r="S90" s="33">
        <f t="shared" si="206"/>
        <v>0.5849006472492322</v>
      </c>
      <c r="T90" s="33">
        <f t="shared" si="206"/>
        <v>0.5891577610247927</v>
      </c>
      <c r="U90" s="33">
        <f t="shared" si="206"/>
        <v>0.5741801543291475</v>
      </c>
      <c r="V90" s="33">
        <f t="shared" si="206"/>
        <v>0.5693501736951037</v>
      </c>
      <c r="W90" s="33">
        <f t="shared" si="206"/>
        <v>0.5686691216688445</v>
      </c>
      <c r="X90" s="34">
        <f t="shared" si="206"/>
        <v>0.5610826449765365</v>
      </c>
      <c r="Y90" s="56">
        <f t="shared" si="206"/>
        <v>0</v>
      </c>
      <c r="Z90" s="66">
        <f aca="true" t="shared" si="207" ref="Z90:AE90">Z36/Z55*100</f>
        <v>0</v>
      </c>
      <c r="AA90" s="66">
        <f t="shared" si="207"/>
        <v>0</v>
      </c>
      <c r="AB90" s="66">
        <f t="shared" si="207"/>
        <v>0</v>
      </c>
      <c r="AC90" s="66">
        <f t="shared" si="207"/>
        <v>0</v>
      </c>
      <c r="AD90" s="66">
        <f t="shared" si="207"/>
        <v>0</v>
      </c>
      <c r="AE90" s="66">
        <f t="shared" si="207"/>
        <v>0</v>
      </c>
      <c r="AF90" s="66">
        <f>AF36/AF55*100</f>
        <v>0</v>
      </c>
      <c r="AG90" s="54">
        <f>AG36/AG55*100</f>
        <v>0</v>
      </c>
      <c r="AH90" s="55">
        <f>AH36/AH55*100</f>
        <v>0</v>
      </c>
      <c r="AI90" s="54">
        <f aca="true" t="shared" si="208" ref="AI90:AU90">AI36/AI55*100</f>
        <v>0</v>
      </c>
      <c r="AJ90" s="54">
        <f t="shared" si="208"/>
        <v>0</v>
      </c>
      <c r="AK90" s="54">
        <f t="shared" si="208"/>
        <v>0</v>
      </c>
      <c r="AL90" s="54">
        <f t="shared" si="208"/>
        <v>0</v>
      </c>
      <c r="AM90" s="54">
        <f t="shared" si="208"/>
        <v>0</v>
      </c>
      <c r="AN90" s="54">
        <f t="shared" si="208"/>
        <v>0</v>
      </c>
      <c r="AO90" s="54">
        <f t="shared" si="208"/>
        <v>0</v>
      </c>
      <c r="AP90" s="54">
        <f t="shared" si="208"/>
        <v>0</v>
      </c>
      <c r="AQ90" s="54">
        <f t="shared" si="208"/>
        <v>0</v>
      </c>
      <c r="AR90" s="54">
        <f t="shared" si="208"/>
        <v>0</v>
      </c>
      <c r="AS90" s="54">
        <f t="shared" si="208"/>
        <v>0</v>
      </c>
      <c r="AT90" s="54">
        <f t="shared" si="208"/>
        <v>0</v>
      </c>
      <c r="AU90" s="56">
        <f t="shared" si="208"/>
        <v>0</v>
      </c>
      <c r="AV90" s="54">
        <f aca="true" t="shared" si="209" ref="AV90:BC90">AV36/AV55*100</f>
        <v>0</v>
      </c>
      <c r="AW90" s="54">
        <f t="shared" si="209"/>
        <v>0</v>
      </c>
      <c r="AX90" s="54">
        <f t="shared" si="209"/>
        <v>0</v>
      </c>
      <c r="AY90" s="54">
        <f t="shared" si="209"/>
        <v>0</v>
      </c>
      <c r="AZ90" s="54">
        <f t="shared" si="209"/>
        <v>0</v>
      </c>
      <c r="BA90" s="54">
        <f t="shared" si="209"/>
        <v>0</v>
      </c>
      <c r="BB90" s="54">
        <f t="shared" si="209"/>
        <v>0</v>
      </c>
      <c r="BC90" s="54">
        <f t="shared" si="209"/>
        <v>0</v>
      </c>
      <c r="BD90" s="54">
        <f aca="true" t="shared" si="210" ref="BD90:BP90">BD36/BD55*100</f>
        <v>0</v>
      </c>
      <c r="BE90" s="54">
        <f t="shared" si="210"/>
        <v>0</v>
      </c>
      <c r="BF90" s="54">
        <f t="shared" si="210"/>
        <v>0</v>
      </c>
      <c r="BG90" s="54">
        <f t="shared" si="210"/>
        <v>0</v>
      </c>
      <c r="BH90" s="54">
        <f t="shared" si="210"/>
        <v>0</v>
      </c>
      <c r="BI90" s="56">
        <f t="shared" si="210"/>
        <v>0</v>
      </c>
      <c r="BJ90" s="54">
        <f t="shared" si="210"/>
        <v>0</v>
      </c>
      <c r="BK90" s="54">
        <f t="shared" si="210"/>
        <v>0</v>
      </c>
      <c r="BL90" s="54">
        <f>BL36/BL55*100</f>
        <v>0</v>
      </c>
      <c r="BM90" s="54">
        <f>BM36/BM55*100</f>
        <v>0</v>
      </c>
      <c r="BN90" s="54">
        <f>BN36/BN55*100</f>
        <v>0</v>
      </c>
      <c r="BO90" s="54">
        <f>BO36/BO55*100</f>
        <v>0</v>
      </c>
      <c r="BP90" s="54">
        <f t="shared" si="210"/>
        <v>0</v>
      </c>
      <c r="BQ90" s="54">
        <v>0</v>
      </c>
      <c r="BR90" s="56">
        <f>BR36/BR55*100</f>
        <v>0</v>
      </c>
      <c r="BS90" s="56">
        <f aca="true" t="shared" si="211" ref="BS90:DI90">BS36/BS55*100</f>
        <v>0</v>
      </c>
      <c r="BT90" s="56">
        <f t="shared" si="211"/>
        <v>0</v>
      </c>
      <c r="BU90" s="56">
        <f t="shared" si="211"/>
        <v>0</v>
      </c>
      <c r="BV90" s="56">
        <f t="shared" si="211"/>
        <v>0</v>
      </c>
      <c r="BW90" s="56">
        <f t="shared" si="211"/>
        <v>0</v>
      </c>
      <c r="BX90" s="56">
        <f t="shared" si="211"/>
        <v>0</v>
      </c>
      <c r="BY90" s="56">
        <f t="shared" si="211"/>
        <v>0</v>
      </c>
      <c r="BZ90" s="56">
        <f t="shared" si="211"/>
        <v>0</v>
      </c>
      <c r="CA90" s="56">
        <f t="shared" si="211"/>
        <v>0</v>
      </c>
      <c r="CB90" s="56">
        <f t="shared" si="211"/>
        <v>0</v>
      </c>
      <c r="CC90" s="56">
        <f t="shared" si="211"/>
        <v>0</v>
      </c>
      <c r="CD90" s="56">
        <f t="shared" si="211"/>
        <v>0</v>
      </c>
      <c r="CE90" s="56">
        <f t="shared" si="211"/>
        <v>0</v>
      </c>
      <c r="CF90" s="56">
        <f t="shared" si="211"/>
        <v>0</v>
      </c>
      <c r="CG90" s="56">
        <f t="shared" si="211"/>
        <v>0</v>
      </c>
      <c r="CH90" s="56">
        <f t="shared" si="211"/>
        <v>0</v>
      </c>
      <c r="CI90" s="56">
        <f t="shared" si="211"/>
        <v>0</v>
      </c>
      <c r="CJ90" s="56">
        <f t="shared" si="211"/>
        <v>0</v>
      </c>
      <c r="CK90" s="56">
        <f t="shared" si="211"/>
        <v>0</v>
      </c>
      <c r="CL90" s="56">
        <f t="shared" si="211"/>
        <v>0</v>
      </c>
      <c r="CM90" s="56">
        <f t="shared" si="211"/>
        <v>0</v>
      </c>
      <c r="CN90" s="56">
        <f t="shared" si="211"/>
        <v>0</v>
      </c>
      <c r="CO90" s="56">
        <f t="shared" si="211"/>
        <v>0</v>
      </c>
      <c r="CP90" s="56">
        <f t="shared" si="211"/>
        <v>0</v>
      </c>
      <c r="CQ90" s="56">
        <f t="shared" si="211"/>
        <v>0</v>
      </c>
      <c r="CR90" s="56">
        <f t="shared" si="211"/>
        <v>0</v>
      </c>
      <c r="CS90" s="56">
        <f t="shared" si="211"/>
        <v>0</v>
      </c>
      <c r="CT90" s="56">
        <f aca="true" t="shared" si="212" ref="CT90:DH90">CT36/CT55*100</f>
        <v>0</v>
      </c>
      <c r="CU90" s="56">
        <f t="shared" si="212"/>
        <v>0</v>
      </c>
      <c r="CV90" s="56">
        <f t="shared" si="212"/>
        <v>0</v>
      </c>
      <c r="CW90" s="56">
        <f t="shared" si="212"/>
        <v>0</v>
      </c>
      <c r="CX90" s="56">
        <f t="shared" si="212"/>
        <v>0</v>
      </c>
      <c r="CY90" s="56">
        <f t="shared" si="212"/>
        <v>0</v>
      </c>
      <c r="CZ90" s="56">
        <f t="shared" si="212"/>
        <v>0</v>
      </c>
      <c r="DA90" s="56">
        <f t="shared" si="212"/>
        <v>0</v>
      </c>
      <c r="DB90" s="56">
        <f t="shared" si="212"/>
        <v>0</v>
      </c>
      <c r="DC90" s="56">
        <f t="shared" si="212"/>
        <v>0</v>
      </c>
      <c r="DD90" s="56">
        <f t="shared" si="212"/>
        <v>0</v>
      </c>
      <c r="DE90" s="56">
        <f t="shared" si="212"/>
        <v>0</v>
      </c>
      <c r="DF90" s="56">
        <f t="shared" si="212"/>
        <v>0</v>
      </c>
      <c r="DG90" s="56">
        <f t="shared" si="212"/>
        <v>0</v>
      </c>
      <c r="DH90" s="56">
        <f t="shared" si="212"/>
        <v>0</v>
      </c>
      <c r="DI90" s="56">
        <f t="shared" si="211"/>
        <v>0</v>
      </c>
      <c r="DJ90" s="55">
        <f>DJ36/DJ55*100</f>
        <v>0</v>
      </c>
      <c r="DK90" s="67">
        <v>0</v>
      </c>
      <c r="DL90" s="63">
        <v>0</v>
      </c>
      <c r="DM90" s="67">
        <f>DM36/DM55*100</f>
        <v>0</v>
      </c>
      <c r="DN90" s="67">
        <f>DN36/DN55*100</f>
        <v>0</v>
      </c>
      <c r="DO90" s="67">
        <f>DO36/DO55*100</f>
        <v>0</v>
      </c>
      <c r="DP90" s="67">
        <f>DP36/DP55*100</f>
        <v>0</v>
      </c>
    </row>
    <row r="91" spans="1:120" ht="18" hidden="1">
      <c r="A91" s="112" t="s">
        <v>71</v>
      </c>
      <c r="B91" s="33">
        <f aca="true" t="shared" si="213" ref="B91:G91">B37/B55*100</f>
        <v>0.6591771929260263</v>
      </c>
      <c r="C91" s="33">
        <f t="shared" si="213"/>
        <v>0.6311845195134778</v>
      </c>
      <c r="D91" s="33">
        <f t="shared" si="213"/>
        <v>0.6062772887529478</v>
      </c>
      <c r="E91" s="33">
        <f t="shared" si="213"/>
        <v>0.6011436629221638</v>
      </c>
      <c r="F91" s="34">
        <f t="shared" si="213"/>
        <v>0.5910372895648867</v>
      </c>
      <c r="G91" s="34">
        <f t="shared" si="213"/>
        <v>0.5897652775242024</v>
      </c>
      <c r="H91" s="34">
        <f aca="true" t="shared" si="214" ref="H91:O91">H37/H55*100</f>
        <v>0.5843573109537995</v>
      </c>
      <c r="I91" s="34">
        <f t="shared" si="214"/>
        <v>0.5883904178999745</v>
      </c>
      <c r="J91" s="33">
        <f t="shared" si="214"/>
        <v>0.5887445437857243</v>
      </c>
      <c r="K91" s="33">
        <f t="shared" si="214"/>
        <v>0.584731296638547</v>
      </c>
      <c r="L91" s="33">
        <f t="shared" si="214"/>
        <v>0.5889675218491112</v>
      </c>
      <c r="M91" s="33">
        <f t="shared" si="214"/>
        <v>0.5896776362211809</v>
      </c>
      <c r="N91" s="33">
        <f t="shared" si="214"/>
        <v>0.598669106937298</v>
      </c>
      <c r="O91" s="33">
        <f t="shared" si="214"/>
        <v>0.5966800676987537</v>
      </c>
      <c r="P91" s="33">
        <f aca="true" t="shared" si="215" ref="P91:Y91">P37/P55*100</f>
        <v>0.5978369050139858</v>
      </c>
      <c r="Q91" s="33">
        <f t="shared" si="215"/>
        <v>0.5955464199889723</v>
      </c>
      <c r="R91" s="33">
        <f t="shared" si="215"/>
        <v>0.6025085030906134</v>
      </c>
      <c r="S91" s="33">
        <f t="shared" si="215"/>
        <v>0.590410996820962</v>
      </c>
      <c r="T91" s="33">
        <f t="shared" si="215"/>
        <v>0.5897412932726862</v>
      </c>
      <c r="U91" s="33">
        <f t="shared" si="215"/>
        <v>0.5865883740342939</v>
      </c>
      <c r="V91" s="33">
        <f t="shared" si="215"/>
        <v>0.585698381870943</v>
      </c>
      <c r="W91" s="33">
        <f t="shared" si="215"/>
        <v>0.5859325016713443</v>
      </c>
      <c r="X91" s="34">
        <f t="shared" si="215"/>
        <v>0.5845683027529576</v>
      </c>
      <c r="Y91" s="56">
        <f t="shared" si="215"/>
        <v>0</v>
      </c>
      <c r="Z91" s="66">
        <f aca="true" t="shared" si="216" ref="Z91:AE91">Z37/Z55*100</f>
        <v>0</v>
      </c>
      <c r="AA91" s="66">
        <f t="shared" si="216"/>
        <v>0</v>
      </c>
      <c r="AB91" s="66">
        <f t="shared" si="216"/>
        <v>0</v>
      </c>
      <c r="AC91" s="66">
        <f t="shared" si="216"/>
        <v>0</v>
      </c>
      <c r="AD91" s="66">
        <f t="shared" si="216"/>
        <v>0</v>
      </c>
      <c r="AE91" s="66">
        <f t="shared" si="216"/>
        <v>0</v>
      </c>
      <c r="AF91" s="66">
        <f>AF37/AF55*100</f>
        <v>0</v>
      </c>
      <c r="AG91" s="54">
        <f>AG37/AG55*100</f>
        <v>0</v>
      </c>
      <c r="AH91" s="55">
        <f>AH37/AH55*100</f>
        <v>0</v>
      </c>
      <c r="AI91" s="54">
        <f aca="true" t="shared" si="217" ref="AI91:AU91">AI37/AI55*100</f>
        <v>0</v>
      </c>
      <c r="AJ91" s="54">
        <f t="shared" si="217"/>
        <v>0</v>
      </c>
      <c r="AK91" s="54">
        <f t="shared" si="217"/>
        <v>0</v>
      </c>
      <c r="AL91" s="54">
        <f t="shared" si="217"/>
        <v>0</v>
      </c>
      <c r="AM91" s="54">
        <f t="shared" si="217"/>
        <v>0</v>
      </c>
      <c r="AN91" s="54">
        <f t="shared" si="217"/>
        <v>0</v>
      </c>
      <c r="AO91" s="54">
        <f t="shared" si="217"/>
        <v>0</v>
      </c>
      <c r="AP91" s="54">
        <f t="shared" si="217"/>
        <v>0</v>
      </c>
      <c r="AQ91" s="54">
        <f t="shared" si="217"/>
        <v>0</v>
      </c>
      <c r="AR91" s="54">
        <f t="shared" si="217"/>
        <v>0</v>
      </c>
      <c r="AS91" s="54">
        <f t="shared" si="217"/>
        <v>0</v>
      </c>
      <c r="AT91" s="54">
        <f t="shared" si="217"/>
        <v>0</v>
      </c>
      <c r="AU91" s="56">
        <f t="shared" si="217"/>
        <v>0</v>
      </c>
      <c r="AV91" s="54">
        <f aca="true" t="shared" si="218" ref="AV91:BC91">AV37/AV55*100</f>
        <v>0</v>
      </c>
      <c r="AW91" s="54">
        <f t="shared" si="218"/>
        <v>0</v>
      </c>
      <c r="AX91" s="54">
        <f t="shared" si="218"/>
        <v>0</v>
      </c>
      <c r="AY91" s="54">
        <f t="shared" si="218"/>
        <v>0</v>
      </c>
      <c r="AZ91" s="54">
        <f t="shared" si="218"/>
        <v>0</v>
      </c>
      <c r="BA91" s="54">
        <f t="shared" si="218"/>
        <v>0</v>
      </c>
      <c r="BB91" s="54">
        <f t="shared" si="218"/>
        <v>0</v>
      </c>
      <c r="BC91" s="54">
        <f t="shared" si="218"/>
        <v>0</v>
      </c>
      <c r="BD91" s="54">
        <f aca="true" t="shared" si="219" ref="BD91:BP91">BD37/BD55*100</f>
        <v>0</v>
      </c>
      <c r="BE91" s="54">
        <f t="shared" si="219"/>
        <v>0</v>
      </c>
      <c r="BF91" s="54">
        <f t="shared" si="219"/>
        <v>0</v>
      </c>
      <c r="BG91" s="54">
        <f t="shared" si="219"/>
        <v>0</v>
      </c>
      <c r="BH91" s="54">
        <f t="shared" si="219"/>
        <v>0</v>
      </c>
      <c r="BI91" s="56">
        <f t="shared" si="219"/>
        <v>0</v>
      </c>
      <c r="BJ91" s="54">
        <f t="shared" si="219"/>
        <v>0</v>
      </c>
      <c r="BK91" s="54">
        <f t="shared" si="219"/>
        <v>0</v>
      </c>
      <c r="BL91" s="54">
        <f>BL37/BL55*100</f>
        <v>0</v>
      </c>
      <c r="BM91" s="54">
        <f>BM37/BM55*100</f>
        <v>0</v>
      </c>
      <c r="BN91" s="54">
        <f>BN37/BN55*100</f>
        <v>0</v>
      </c>
      <c r="BO91" s="54">
        <f>BO37/BO55*100</f>
        <v>0</v>
      </c>
      <c r="BP91" s="54">
        <f t="shared" si="219"/>
        <v>0</v>
      </c>
      <c r="BQ91" s="54">
        <v>0</v>
      </c>
      <c r="BR91" s="56">
        <f>BR37/BR55*100</f>
        <v>0</v>
      </c>
      <c r="BS91" s="56">
        <f aca="true" t="shared" si="220" ref="BS91:DI91">BS37/BS55*100</f>
        <v>0</v>
      </c>
      <c r="BT91" s="56">
        <f t="shared" si="220"/>
        <v>0</v>
      </c>
      <c r="BU91" s="56">
        <f t="shared" si="220"/>
        <v>0</v>
      </c>
      <c r="BV91" s="56">
        <f t="shared" si="220"/>
        <v>0</v>
      </c>
      <c r="BW91" s="56">
        <f t="shared" si="220"/>
        <v>0</v>
      </c>
      <c r="BX91" s="56">
        <f t="shared" si="220"/>
        <v>0</v>
      </c>
      <c r="BY91" s="56">
        <f t="shared" si="220"/>
        <v>0</v>
      </c>
      <c r="BZ91" s="56">
        <f t="shared" si="220"/>
        <v>0</v>
      </c>
      <c r="CA91" s="56">
        <f t="shared" si="220"/>
        <v>0</v>
      </c>
      <c r="CB91" s="56">
        <f t="shared" si="220"/>
        <v>0</v>
      </c>
      <c r="CC91" s="56">
        <f t="shared" si="220"/>
        <v>0</v>
      </c>
      <c r="CD91" s="56">
        <f t="shared" si="220"/>
        <v>0</v>
      </c>
      <c r="CE91" s="56">
        <f t="shared" si="220"/>
        <v>0</v>
      </c>
      <c r="CF91" s="56">
        <f t="shared" si="220"/>
        <v>0</v>
      </c>
      <c r="CG91" s="56">
        <f t="shared" si="220"/>
        <v>0</v>
      </c>
      <c r="CH91" s="56">
        <f t="shared" si="220"/>
        <v>0</v>
      </c>
      <c r="CI91" s="56">
        <f t="shared" si="220"/>
        <v>0</v>
      </c>
      <c r="CJ91" s="56">
        <f t="shared" si="220"/>
        <v>0</v>
      </c>
      <c r="CK91" s="56">
        <f t="shared" si="220"/>
        <v>0</v>
      </c>
      <c r="CL91" s="56">
        <f t="shared" si="220"/>
        <v>0</v>
      </c>
      <c r="CM91" s="56">
        <f t="shared" si="220"/>
        <v>0</v>
      </c>
      <c r="CN91" s="56">
        <f t="shared" si="220"/>
        <v>0</v>
      </c>
      <c r="CO91" s="56">
        <f t="shared" si="220"/>
        <v>0</v>
      </c>
      <c r="CP91" s="56">
        <f t="shared" si="220"/>
        <v>0</v>
      </c>
      <c r="CQ91" s="56">
        <f t="shared" si="220"/>
        <v>0</v>
      </c>
      <c r="CR91" s="56">
        <f t="shared" si="220"/>
        <v>0</v>
      </c>
      <c r="CS91" s="56">
        <f t="shared" si="220"/>
        <v>0</v>
      </c>
      <c r="CT91" s="56">
        <f aca="true" t="shared" si="221" ref="CT91:DH91">CT37/CT55*100</f>
        <v>0</v>
      </c>
      <c r="CU91" s="56">
        <f t="shared" si="221"/>
        <v>0</v>
      </c>
      <c r="CV91" s="56">
        <f t="shared" si="221"/>
        <v>0</v>
      </c>
      <c r="CW91" s="56">
        <f t="shared" si="221"/>
        <v>0</v>
      </c>
      <c r="CX91" s="56">
        <f t="shared" si="221"/>
        <v>0</v>
      </c>
      <c r="CY91" s="56">
        <f t="shared" si="221"/>
        <v>0</v>
      </c>
      <c r="CZ91" s="56">
        <f t="shared" si="221"/>
        <v>0</v>
      </c>
      <c r="DA91" s="56">
        <f t="shared" si="221"/>
        <v>0</v>
      </c>
      <c r="DB91" s="56">
        <f t="shared" si="221"/>
        <v>0</v>
      </c>
      <c r="DC91" s="56">
        <f t="shared" si="221"/>
        <v>0</v>
      </c>
      <c r="DD91" s="56">
        <f t="shared" si="221"/>
        <v>0</v>
      </c>
      <c r="DE91" s="56">
        <f t="shared" si="221"/>
        <v>0</v>
      </c>
      <c r="DF91" s="56">
        <f t="shared" si="221"/>
        <v>0</v>
      </c>
      <c r="DG91" s="56">
        <f t="shared" si="221"/>
        <v>0</v>
      </c>
      <c r="DH91" s="56">
        <f t="shared" si="221"/>
        <v>0</v>
      </c>
      <c r="DI91" s="56">
        <f t="shared" si="220"/>
        <v>0</v>
      </c>
      <c r="DJ91" s="55">
        <f>DJ37/DJ55*100</f>
        <v>0</v>
      </c>
      <c r="DK91" s="67">
        <v>0</v>
      </c>
      <c r="DL91" s="63">
        <v>0</v>
      </c>
      <c r="DM91" s="67">
        <f>DM37/DM55*100</f>
        <v>0</v>
      </c>
      <c r="DN91" s="67">
        <f>DN37/DN55*100</f>
        <v>0</v>
      </c>
      <c r="DO91" s="67">
        <f>DO37/DO55*100</f>
        <v>0</v>
      </c>
      <c r="DP91" s="67">
        <f>DP37/DP55*100</f>
        <v>0</v>
      </c>
    </row>
    <row r="92" spans="1:120" ht="15.75" hidden="1">
      <c r="A92" s="112" t="s">
        <v>162</v>
      </c>
      <c r="B92" s="33">
        <f aca="true" t="shared" si="222" ref="B92:G92">B38/B55*100</f>
        <v>1.1729755649696483</v>
      </c>
      <c r="C92" s="33">
        <f t="shared" si="222"/>
        <v>1.52551516816017</v>
      </c>
      <c r="D92" s="33">
        <f t="shared" si="222"/>
        <v>1.8106014616264678</v>
      </c>
      <c r="E92" s="33">
        <f t="shared" si="222"/>
        <v>1.8747804414556164</v>
      </c>
      <c r="F92" s="34">
        <f t="shared" si="222"/>
        <v>1.8445852487170789</v>
      </c>
      <c r="G92" s="34">
        <f t="shared" si="222"/>
        <v>1.8438987294479199</v>
      </c>
      <c r="H92" s="34">
        <f aca="true" t="shared" si="223" ref="H92:O92">H38/H55*100</f>
        <v>1.826698491408103</v>
      </c>
      <c r="I92" s="34">
        <f t="shared" si="223"/>
        <v>1.8387835078211234</v>
      </c>
      <c r="J92" s="33">
        <f t="shared" si="223"/>
        <v>1.84922440970096</v>
      </c>
      <c r="K92" s="33">
        <f t="shared" si="223"/>
        <v>1.8366290882544207</v>
      </c>
      <c r="L92" s="33">
        <f t="shared" si="223"/>
        <v>1.8376225741612708</v>
      </c>
      <c r="M92" s="33">
        <f t="shared" si="223"/>
        <v>1.8395247498702816</v>
      </c>
      <c r="N92" s="33">
        <f t="shared" si="223"/>
        <v>1.8675891444165773</v>
      </c>
      <c r="O92" s="33">
        <f t="shared" si="223"/>
        <v>1.8654937852523843</v>
      </c>
      <c r="P92" s="33">
        <f aca="true" t="shared" si="224" ref="P92:Y92">P38/P55*100</f>
        <v>1.8691155945622266</v>
      </c>
      <c r="Q92" s="33">
        <f t="shared" si="224"/>
        <v>1.861949405464761</v>
      </c>
      <c r="R92" s="33">
        <f t="shared" si="224"/>
        <v>1.8761282915216262</v>
      </c>
      <c r="S92" s="33">
        <f t="shared" si="224"/>
        <v>1.862619331913483</v>
      </c>
      <c r="T92" s="33">
        <f t="shared" si="224"/>
        <v>1.8624972478914488</v>
      </c>
      <c r="U92" s="33">
        <f t="shared" si="224"/>
        <v>1.8525459254125571</v>
      </c>
      <c r="V92" s="33">
        <f t="shared" si="224"/>
        <v>1.8382532187267506</v>
      </c>
      <c r="W92" s="33">
        <f t="shared" si="224"/>
        <v>1.8389961164830764</v>
      </c>
      <c r="X92" s="34">
        <f t="shared" si="224"/>
        <v>1.8263720142571545</v>
      </c>
      <c r="Y92" s="33">
        <f t="shared" si="224"/>
        <v>0.22928720038760797</v>
      </c>
      <c r="Z92" s="35">
        <f aca="true" t="shared" si="225" ref="Z92:AE92">Z38/Z55*100</f>
        <v>0.2572755818846913</v>
      </c>
      <c r="AA92" s="33">
        <f t="shared" si="225"/>
        <v>0.2292872412302351</v>
      </c>
      <c r="AB92" s="33">
        <f t="shared" si="225"/>
        <v>0.21980640506597682</v>
      </c>
      <c r="AC92" s="33">
        <f t="shared" si="225"/>
        <v>0.2182742639069901</v>
      </c>
      <c r="AD92" s="9">
        <f t="shared" si="225"/>
        <v>0.2441543379686673</v>
      </c>
      <c r="AE92" s="9">
        <f t="shared" si="225"/>
        <v>0.24377799786237964</v>
      </c>
      <c r="AF92" s="9">
        <f>AF38/AF55*100</f>
        <v>0.2369160402372609</v>
      </c>
      <c r="AG92" s="10">
        <f>AG38/AG55*100</f>
        <v>0.23433905490963183</v>
      </c>
      <c r="AH92" s="34">
        <f>AH38/AH55*100</f>
        <v>0.2475618703319007</v>
      </c>
      <c r="AI92" s="36">
        <f aca="true" t="shared" si="226" ref="AI92:AU92">AI38/AI55*100</f>
        <v>0.30315255966666005</v>
      </c>
      <c r="AJ92" s="36">
        <f t="shared" si="226"/>
        <v>0.3042704182869904</v>
      </c>
      <c r="AK92" s="36">
        <f t="shared" si="226"/>
        <v>0.30258668840019554</v>
      </c>
      <c r="AL92" s="36">
        <f t="shared" si="226"/>
        <v>0.3005631981871786</v>
      </c>
      <c r="AM92" s="36">
        <f t="shared" si="226"/>
        <v>0.29969892857493874</v>
      </c>
      <c r="AN92" s="36">
        <f t="shared" si="226"/>
        <v>0.2990092044167456</v>
      </c>
      <c r="AO92" s="36">
        <f t="shared" si="226"/>
        <v>0.2940521592779466</v>
      </c>
      <c r="AP92" s="36">
        <f t="shared" si="226"/>
        <v>0.29394960998530867</v>
      </c>
      <c r="AQ92" s="36">
        <f t="shared" si="226"/>
        <v>0.29094771602482355</v>
      </c>
      <c r="AR92" s="36">
        <f t="shared" si="226"/>
        <v>0.2891898487929381</v>
      </c>
      <c r="AS92" s="36">
        <f t="shared" si="226"/>
        <v>0.29146605781995966</v>
      </c>
      <c r="AT92" s="36">
        <f t="shared" si="226"/>
        <v>0.29051597068006413</v>
      </c>
      <c r="AU92" s="33">
        <f t="shared" si="226"/>
        <v>0.2720550789129426</v>
      </c>
      <c r="AV92" s="36">
        <f aca="true" t="shared" si="227" ref="AV92:BC92">AV38/AV55*100</f>
        <v>0.2928531003423076</v>
      </c>
      <c r="AW92" s="36">
        <f t="shared" si="227"/>
        <v>0.29258949967337344</v>
      </c>
      <c r="AX92" s="36">
        <f t="shared" si="227"/>
        <v>0.2408638224707619</v>
      </c>
      <c r="AY92" s="36">
        <f t="shared" si="227"/>
        <v>0.29354465336321933</v>
      </c>
      <c r="AZ92" s="36">
        <f t="shared" si="227"/>
        <v>0.29354465336321933</v>
      </c>
      <c r="BA92" s="36">
        <f t="shared" si="227"/>
        <v>0.26470610540668105</v>
      </c>
      <c r="BB92" s="36">
        <f t="shared" si="227"/>
        <v>0.28827382994909756</v>
      </c>
      <c r="BC92" s="36">
        <f t="shared" si="227"/>
        <v>0.28138154889412786</v>
      </c>
      <c r="BD92" s="36">
        <f aca="true" t="shared" si="228" ref="BD92:BP92">BD38/BD55*100</f>
        <v>0.2785727117507063</v>
      </c>
      <c r="BE92" s="36">
        <f t="shared" si="228"/>
        <v>0.2780452157155139</v>
      </c>
      <c r="BF92" s="36">
        <f t="shared" si="228"/>
        <v>0.2581892417946885</v>
      </c>
      <c r="BG92" s="36">
        <f t="shared" si="228"/>
        <v>0.2574490709648992</v>
      </c>
      <c r="BH92" s="36">
        <f t="shared" si="228"/>
        <v>0.2661109650302518</v>
      </c>
      <c r="BI92" s="33">
        <f t="shared" si="228"/>
        <v>0.24086391477048807</v>
      </c>
      <c r="BJ92" s="36">
        <f t="shared" si="228"/>
        <v>0.30315255966666005</v>
      </c>
      <c r="BK92" s="36">
        <f t="shared" si="228"/>
        <v>0.23602636037058652</v>
      </c>
      <c r="BL92" s="36">
        <f>BL38/BL55*100</f>
        <v>0.23839622841667138</v>
      </c>
      <c r="BM92" s="36">
        <f>BM38/BM55*100</f>
        <v>0.23854440185700096</v>
      </c>
      <c r="BN92" s="36">
        <f>BN38/BN55*100</f>
        <v>0.23793939010521137</v>
      </c>
      <c r="BO92" s="36">
        <f>BO38/BO55*100</f>
        <v>0.23833484119649456</v>
      </c>
      <c r="BP92" s="36">
        <f t="shared" si="228"/>
        <v>0.23935857054818</v>
      </c>
      <c r="BQ92" s="36">
        <v>0.23983106210488475</v>
      </c>
      <c r="BR92" s="33">
        <f>BR38/BR55*100</f>
        <v>0.23938269904679807</v>
      </c>
      <c r="BS92" s="33">
        <f aca="true" t="shared" si="229" ref="BS92:DI92">BS38/BS55*100</f>
        <v>0.21373267864856685</v>
      </c>
      <c r="BT92" s="33">
        <f t="shared" si="229"/>
        <v>0.19878021707118373</v>
      </c>
      <c r="BU92" s="33">
        <f t="shared" si="229"/>
        <v>0.23602636037058652</v>
      </c>
      <c r="BV92" s="33">
        <f t="shared" si="229"/>
        <v>0.23604006163081437</v>
      </c>
      <c r="BW92" s="33">
        <f t="shared" si="229"/>
        <v>0.24060599819278367</v>
      </c>
      <c r="BX92" s="33">
        <f t="shared" si="229"/>
        <v>0.23477031582209168</v>
      </c>
      <c r="BY92" s="33">
        <f t="shared" si="229"/>
        <v>0.23775149300436496</v>
      </c>
      <c r="BZ92" s="33">
        <f t="shared" si="229"/>
        <v>0.22246912106181196</v>
      </c>
      <c r="CA92" s="33">
        <f t="shared" si="229"/>
        <v>0.23816912230221968</v>
      </c>
      <c r="CB92" s="33">
        <f t="shared" si="229"/>
        <v>0.23816965936929502</v>
      </c>
      <c r="CC92" s="33">
        <f t="shared" si="229"/>
        <v>0.2391872714692485</v>
      </c>
      <c r="CD92" s="33">
        <f t="shared" si="229"/>
        <v>0.23957962518740328</v>
      </c>
      <c r="CE92" s="33">
        <f t="shared" si="229"/>
        <v>0.23938269904679807</v>
      </c>
      <c r="CF92" s="33">
        <f t="shared" si="229"/>
        <v>0.23487822130830474</v>
      </c>
      <c r="CG92" s="33">
        <f t="shared" si="229"/>
        <v>0.22845832434177896</v>
      </c>
      <c r="CH92" s="33">
        <f t="shared" si="229"/>
        <v>0.2274470455893973</v>
      </c>
      <c r="CI92" s="33">
        <f t="shared" si="229"/>
        <v>0.22496826150707486</v>
      </c>
      <c r="CJ92" s="33">
        <f t="shared" si="229"/>
        <v>0.22616534333771388</v>
      </c>
      <c r="CK92" s="33">
        <f t="shared" si="229"/>
        <v>0.22516102884315561</v>
      </c>
      <c r="CL92" s="33">
        <f t="shared" si="229"/>
        <v>0.22508807578901524</v>
      </c>
      <c r="CM92" s="33">
        <f t="shared" si="229"/>
        <v>0.22246912106181196</v>
      </c>
      <c r="CN92" s="33">
        <f t="shared" si="229"/>
        <v>0.21986389342623197</v>
      </c>
      <c r="CO92" s="33">
        <f t="shared" si="229"/>
        <v>0.2187985436816078</v>
      </c>
      <c r="CP92" s="33">
        <f t="shared" si="229"/>
        <v>0.2175068051341474</v>
      </c>
      <c r="CQ92" s="33">
        <f t="shared" si="229"/>
        <v>0.2152586965782603</v>
      </c>
      <c r="CR92" s="33">
        <f t="shared" si="229"/>
        <v>0.21373267864856685</v>
      </c>
      <c r="CS92" s="33">
        <f t="shared" si="229"/>
        <v>0.21249715962616975</v>
      </c>
      <c r="CT92" s="33">
        <f aca="true" t="shared" si="230" ref="CT92:DH92">CT38/CT55*100</f>
        <v>0.21035504026764856</v>
      </c>
      <c r="CU92" s="33">
        <f t="shared" si="230"/>
        <v>0.20978854225256438</v>
      </c>
      <c r="CV92" s="33">
        <f t="shared" si="230"/>
        <v>0.2086429025941219</v>
      </c>
      <c r="CW92" s="33">
        <f t="shared" si="230"/>
        <v>0.20818717843805365</v>
      </c>
      <c r="CX92" s="33">
        <f t="shared" si="230"/>
        <v>0.20578942464358538</v>
      </c>
      <c r="CY92" s="33">
        <f t="shared" si="230"/>
        <v>0.2068417344273058</v>
      </c>
      <c r="CZ92" s="33">
        <f t="shared" si="230"/>
        <v>0.20660998850830273</v>
      </c>
      <c r="DA92" s="33">
        <f t="shared" si="230"/>
        <v>0.206554379487162</v>
      </c>
      <c r="DB92" s="33">
        <f t="shared" si="230"/>
        <v>0.2067559426567417</v>
      </c>
      <c r="DC92" s="33">
        <f t="shared" si="230"/>
        <v>0.20587240854974626</v>
      </c>
      <c r="DD92" s="33">
        <f t="shared" si="230"/>
        <v>0.19878021707118373</v>
      </c>
      <c r="DE92" s="33">
        <f t="shared" si="230"/>
        <v>0.2037109055490569</v>
      </c>
      <c r="DF92" s="33">
        <f t="shared" si="230"/>
        <v>0.2038060019655958</v>
      </c>
      <c r="DG92" s="33">
        <f t="shared" si="230"/>
        <v>0.19796296359286125</v>
      </c>
      <c r="DH92" s="33">
        <f t="shared" si="230"/>
        <v>0.1990997877703048</v>
      </c>
      <c r="DI92" s="33">
        <f t="shared" si="229"/>
        <v>0.1947432435964376</v>
      </c>
      <c r="DJ92" s="34">
        <f>DJ38/DJ55*100</f>
        <v>0.19408599767307536</v>
      </c>
      <c r="DK92" s="64">
        <v>0.19794893157088403</v>
      </c>
      <c r="DL92" s="63">
        <v>0.19327476513898095</v>
      </c>
      <c r="DM92" s="64">
        <f>DM38/DM55*100</f>
        <v>0.1949189398005516</v>
      </c>
      <c r="DN92" s="64">
        <f>DN38/DN55*100</f>
        <v>0.19501756556579752</v>
      </c>
      <c r="DO92" s="64">
        <f>DO38/DO55*100</f>
        <v>0.1938917840980008</v>
      </c>
      <c r="DP92" s="64">
        <f>DP38/DP55*100</f>
        <v>0.1938917840980008</v>
      </c>
    </row>
    <row r="93" spans="1:120" ht="15.75" hidden="1">
      <c r="A93" s="112" t="s">
        <v>163</v>
      </c>
      <c r="B93" s="33">
        <f aca="true" t="shared" si="231" ref="B93:G93">B39/B55*100</f>
        <v>8.41561635175878</v>
      </c>
      <c r="C93" s="33">
        <f t="shared" si="231"/>
        <v>9.929508346799347</v>
      </c>
      <c r="D93" s="33">
        <f t="shared" si="231"/>
        <v>11.943360515071564</v>
      </c>
      <c r="E93" s="33">
        <f t="shared" si="231"/>
        <v>13.060105379869464</v>
      </c>
      <c r="F93" s="34">
        <f t="shared" si="231"/>
        <v>14.104993559682846</v>
      </c>
      <c r="G93" s="34">
        <f t="shared" si="231"/>
        <v>14.250653313895265</v>
      </c>
      <c r="H93" s="34">
        <f aca="true" t="shared" si="232" ref="H93:O93">H39/H55*100</f>
        <v>14.104958439637747</v>
      </c>
      <c r="I93" s="34">
        <f t="shared" si="232"/>
        <v>14.204998878772205</v>
      </c>
      <c r="J93" s="33">
        <f t="shared" si="232"/>
        <v>13.343214202354497</v>
      </c>
      <c r="K93" s="33">
        <f t="shared" si="232"/>
        <v>13.541217887113497</v>
      </c>
      <c r="L93" s="33">
        <f t="shared" si="232"/>
        <v>13.620455435810088</v>
      </c>
      <c r="M93" s="33">
        <f t="shared" si="232"/>
        <v>13.631229134877088</v>
      </c>
      <c r="N93" s="33">
        <f t="shared" si="232"/>
        <v>13.799047624072522</v>
      </c>
      <c r="O93" s="33">
        <f t="shared" si="232"/>
        <v>13.8527030646191</v>
      </c>
      <c r="P93" s="33">
        <f aca="true" t="shared" si="233" ref="P93:Y93">P39/P55*100</f>
        <v>13.899159077084136</v>
      </c>
      <c r="Q93" s="33">
        <f t="shared" si="233"/>
        <v>13.848037904540869</v>
      </c>
      <c r="R93" s="33">
        <f t="shared" si="233"/>
        <v>14.01715966541775</v>
      </c>
      <c r="S93" s="33">
        <f t="shared" si="233"/>
        <v>14.24444497450379</v>
      </c>
      <c r="T93" s="33">
        <f t="shared" si="233"/>
        <v>14.191655069236427</v>
      </c>
      <c r="U93" s="33">
        <f t="shared" si="233"/>
        <v>14.124875199734676</v>
      </c>
      <c r="V93" s="33">
        <f t="shared" si="233"/>
        <v>14.177016650276752</v>
      </c>
      <c r="W93" s="33">
        <f t="shared" si="233"/>
        <v>14.177795587824596</v>
      </c>
      <c r="X93" s="34">
        <f t="shared" si="233"/>
        <v>14.181673426724448</v>
      </c>
      <c r="Y93" s="33">
        <f t="shared" si="233"/>
        <v>22.88363567703138</v>
      </c>
      <c r="Z93" s="35">
        <f aca="true" t="shared" si="234" ref="Z93:AE93">Z39/Z55*100</f>
        <v>12.936818167103686</v>
      </c>
      <c r="AA93" s="33">
        <f t="shared" si="234"/>
        <v>22.883639753263278</v>
      </c>
      <c r="AB93" s="33">
        <f t="shared" si="234"/>
        <v>27.582653702137723</v>
      </c>
      <c r="AC93" s="33">
        <f t="shared" si="234"/>
        <v>27.56895006140657</v>
      </c>
      <c r="AD93" s="9">
        <f t="shared" si="234"/>
        <v>31.008304060043024</v>
      </c>
      <c r="AE93" s="9">
        <f t="shared" si="234"/>
        <v>31.198327282860905</v>
      </c>
      <c r="AF93" s="9">
        <f>AF39/AF55*100</f>
        <v>30.062149957640106</v>
      </c>
      <c r="AG93" s="10">
        <f>AG39/AG55*100</f>
        <v>30.895947475534403</v>
      </c>
      <c r="AH93" s="34">
        <f>AH39/AH55*100</f>
        <v>26.36560659691969</v>
      </c>
      <c r="AI93" s="36">
        <f aca="true" t="shared" si="235" ref="AI93:AU93">AI39/AI55*100</f>
        <v>28.737881501375938</v>
      </c>
      <c r="AJ93" s="36">
        <f t="shared" si="235"/>
        <v>28.734622717363496</v>
      </c>
      <c r="AK93" s="36">
        <f t="shared" si="235"/>
        <v>28.98521929207502</v>
      </c>
      <c r="AL93" s="36">
        <f t="shared" si="235"/>
        <v>29.476672494351654</v>
      </c>
      <c r="AM93" s="36">
        <f t="shared" si="235"/>
        <v>29.473177589813517</v>
      </c>
      <c r="AN93" s="36">
        <f t="shared" si="235"/>
        <v>28.822544189957654</v>
      </c>
      <c r="AO93" s="36">
        <f t="shared" si="235"/>
        <v>28.3857725696099</v>
      </c>
      <c r="AP93" s="36">
        <f t="shared" si="235"/>
        <v>28.297732639278657</v>
      </c>
      <c r="AQ93" s="36">
        <f t="shared" si="235"/>
        <v>28.618637978285978</v>
      </c>
      <c r="AR93" s="36">
        <f t="shared" si="235"/>
        <v>29.081803646133498</v>
      </c>
      <c r="AS93" s="36">
        <f t="shared" si="235"/>
        <v>28.61989006446033</v>
      </c>
      <c r="AT93" s="36">
        <f t="shared" si="235"/>
        <v>28.541115171346863</v>
      </c>
      <c r="AU93" s="33">
        <f t="shared" si="235"/>
        <v>31.775317741328536</v>
      </c>
      <c r="AV93" s="36">
        <f aca="true" t="shared" si="236" ref="AV93:BC93">AV39/AV55*100</f>
        <v>28.88761866089104</v>
      </c>
      <c r="AW93" s="36">
        <f t="shared" si="236"/>
        <v>28.8360819579936</v>
      </c>
      <c r="AX93" s="36">
        <f t="shared" si="236"/>
        <v>30.928726058960077</v>
      </c>
      <c r="AY93" s="36">
        <f t="shared" si="236"/>
        <v>28.87451773333602</v>
      </c>
      <c r="AZ93" s="36">
        <f t="shared" si="236"/>
        <v>28.87451773333602</v>
      </c>
      <c r="BA93" s="36">
        <f t="shared" si="236"/>
        <v>32.10650143795628</v>
      </c>
      <c r="BB93" s="36">
        <f t="shared" si="236"/>
        <v>29.326837057207744</v>
      </c>
      <c r="BC93" s="36">
        <f t="shared" si="236"/>
        <v>30.048902586673123</v>
      </c>
      <c r="BD93" s="36">
        <f aca="true" t="shared" si="237" ref="BD93:BP93">BD39/BD55*100</f>
        <v>29.993415994485222</v>
      </c>
      <c r="BE93" s="36">
        <f t="shared" si="237"/>
        <v>29.90569308876006</v>
      </c>
      <c r="BF93" s="36">
        <f t="shared" si="237"/>
        <v>32.57643759918098</v>
      </c>
      <c r="BG93" s="36">
        <f t="shared" si="237"/>
        <v>32.48409749229238</v>
      </c>
      <c r="BH93" s="36">
        <f t="shared" si="237"/>
        <v>31.974427936047377</v>
      </c>
      <c r="BI93" s="33">
        <f t="shared" si="237"/>
        <v>30.92873429598012</v>
      </c>
      <c r="BJ93" s="36">
        <f t="shared" si="237"/>
        <v>28.737881501375938</v>
      </c>
      <c r="BK93" s="36">
        <f t="shared" si="237"/>
        <v>37.940038027093465</v>
      </c>
      <c r="BL93" s="36">
        <f>BL39/BL55*100</f>
        <v>30.485733255784016</v>
      </c>
      <c r="BM93" s="36">
        <f>BM39/BM55*100</f>
        <v>30.465392187317686</v>
      </c>
      <c r="BN93" s="36">
        <f>BN39/BN55*100</f>
        <v>30.612425192519403</v>
      </c>
      <c r="BO93" s="36">
        <f>BO39/BO55*100</f>
        <v>30.658393684846242</v>
      </c>
      <c r="BP93" s="36">
        <f t="shared" si="237"/>
        <v>30.50758248550119</v>
      </c>
      <c r="BQ93" s="36">
        <v>30.61109594122265</v>
      </c>
      <c r="BR93" s="33">
        <f>BR39/BR55*100</f>
        <v>30.443219583103932</v>
      </c>
      <c r="BS93" s="33">
        <f aca="true" t="shared" si="238" ref="BS93:DI93">BS39/BS55*100</f>
        <v>28.74418652128422</v>
      </c>
      <c r="BT93" s="33">
        <f t="shared" si="238"/>
        <v>26.87285929654944</v>
      </c>
      <c r="BU93" s="33">
        <f t="shared" si="238"/>
        <v>37.940038027093465</v>
      </c>
      <c r="BV93" s="33">
        <f t="shared" si="238"/>
        <v>30.060684348024807</v>
      </c>
      <c r="BW93" s="33">
        <f t="shared" si="238"/>
        <v>30.777792145345412</v>
      </c>
      <c r="BX93" s="33">
        <f t="shared" si="238"/>
        <v>30.167003032866095</v>
      </c>
      <c r="BY93" s="33">
        <f t="shared" si="238"/>
        <v>30.568085826718683</v>
      </c>
      <c r="BZ93" s="33">
        <f t="shared" si="238"/>
        <v>29.16796443687657</v>
      </c>
      <c r="CA93" s="33">
        <f t="shared" si="238"/>
        <v>30.67346287145635</v>
      </c>
      <c r="CB93" s="33">
        <f t="shared" si="238"/>
        <v>30.607136811070156</v>
      </c>
      <c r="CC93" s="33">
        <f t="shared" si="238"/>
        <v>30.457838848882275</v>
      </c>
      <c r="CD93" s="33">
        <f t="shared" si="238"/>
        <v>30.55213895369867</v>
      </c>
      <c r="CE93" s="33">
        <f t="shared" si="238"/>
        <v>30.443219583103932</v>
      </c>
      <c r="CF93" s="33">
        <f t="shared" si="238"/>
        <v>29.880544872979453</v>
      </c>
      <c r="CG93" s="33">
        <f t="shared" si="238"/>
        <v>29.42175092486182</v>
      </c>
      <c r="CH93" s="33">
        <f t="shared" si="238"/>
        <v>29.65523178935377</v>
      </c>
      <c r="CI93" s="33">
        <f t="shared" si="238"/>
        <v>29.30911354474821</v>
      </c>
      <c r="CJ93" s="33">
        <f t="shared" si="238"/>
        <v>29.37869145741166</v>
      </c>
      <c r="CK93" s="33">
        <f t="shared" si="238"/>
        <v>29.52684485449536</v>
      </c>
      <c r="CL93" s="33">
        <f t="shared" si="238"/>
        <v>29.58788364945624</v>
      </c>
      <c r="CM93" s="33">
        <f t="shared" si="238"/>
        <v>29.16796443687657</v>
      </c>
      <c r="CN93" s="33">
        <f t="shared" si="238"/>
        <v>29.271042510607394</v>
      </c>
      <c r="CO93" s="33">
        <f t="shared" si="238"/>
        <v>29.24992968762128</v>
      </c>
      <c r="CP93" s="33">
        <f t="shared" si="238"/>
        <v>29.079390231360986</v>
      </c>
      <c r="CQ93" s="33">
        <f t="shared" si="238"/>
        <v>28.896144604194685</v>
      </c>
      <c r="CR93" s="33">
        <f t="shared" si="238"/>
        <v>28.74418652128422</v>
      </c>
      <c r="CS93" s="33">
        <f t="shared" si="238"/>
        <v>28.699553343700725</v>
      </c>
      <c r="CT93" s="33">
        <f aca="true" t="shared" si="239" ref="CT93:DH93">CT39/CT55*100</f>
        <v>28.457623646816316</v>
      </c>
      <c r="CU93" s="33">
        <f t="shared" si="239"/>
        <v>28.44499232172325</v>
      </c>
      <c r="CV93" s="33">
        <f t="shared" si="239"/>
        <v>28.269120599642577</v>
      </c>
      <c r="CW93" s="33">
        <f t="shared" si="239"/>
        <v>28.006979076207056</v>
      </c>
      <c r="CX93" s="33">
        <f t="shared" si="239"/>
        <v>27.662722635642005</v>
      </c>
      <c r="CY93" s="33">
        <f t="shared" si="239"/>
        <v>27.7661471237528</v>
      </c>
      <c r="CZ93" s="33">
        <f t="shared" si="239"/>
        <v>27.724007373828385</v>
      </c>
      <c r="DA93" s="33">
        <f t="shared" si="239"/>
        <v>27.96689247954436</v>
      </c>
      <c r="DB93" s="33">
        <f t="shared" si="239"/>
        <v>27.878126867667525</v>
      </c>
      <c r="DC93" s="33">
        <f t="shared" si="239"/>
        <v>27.849666094462428</v>
      </c>
      <c r="DD93" s="33">
        <f t="shared" si="239"/>
        <v>26.87285929654944</v>
      </c>
      <c r="DE93" s="33">
        <f t="shared" si="239"/>
        <v>27.508271897406626</v>
      </c>
      <c r="DF93" s="33">
        <f t="shared" si="239"/>
        <v>27.45896413468444</v>
      </c>
      <c r="DG93" s="33">
        <f t="shared" si="239"/>
        <v>29.265741797805383</v>
      </c>
      <c r="DH93" s="33">
        <f t="shared" si="239"/>
        <v>29.33891979582667</v>
      </c>
      <c r="DI93" s="33">
        <f t="shared" si="238"/>
        <v>28.524037130433122</v>
      </c>
      <c r="DJ93" s="34">
        <f>DJ39/DJ55*100</f>
        <v>28.45174267858926</v>
      </c>
      <c r="DK93" s="64">
        <v>29.084281293458258</v>
      </c>
      <c r="DL93" s="63">
        <v>28.34580932499081</v>
      </c>
      <c r="DM93" s="64">
        <f>DM39/DM55*100</f>
        <v>28.489548169250114</v>
      </c>
      <c r="DN93" s="64">
        <f>DN39/DN55*100</f>
        <v>28.464234699959455</v>
      </c>
      <c r="DO93" s="64">
        <f>DO39/DO55*100</f>
        <v>28.40561730153303</v>
      </c>
      <c r="DP93" s="64">
        <f>DP39/DP55*100</f>
        <v>28.40561730153303</v>
      </c>
    </row>
    <row r="94" spans="1:120" ht="15.75" hidden="1">
      <c r="A94" s="112"/>
      <c r="B94" s="49"/>
      <c r="C94" s="49"/>
      <c r="D94" s="49"/>
      <c r="E94" s="49"/>
      <c r="F94" s="50"/>
      <c r="G94" s="50"/>
      <c r="H94" s="50"/>
      <c r="I94" s="50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50"/>
      <c r="Y94" s="33"/>
      <c r="Z94" s="35"/>
      <c r="AA94" s="33"/>
      <c r="AB94" s="33"/>
      <c r="AC94" s="33"/>
      <c r="AD94" s="9"/>
      <c r="AE94" s="9"/>
      <c r="AF94" s="9"/>
      <c r="AG94" s="9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4"/>
      <c r="AU94" s="49"/>
      <c r="AV94" s="35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4"/>
      <c r="BR94" s="33"/>
      <c r="BS94" s="9"/>
      <c r="BT94" s="9"/>
      <c r="BU94" s="35"/>
      <c r="BV94" s="33"/>
      <c r="BW94" s="33"/>
      <c r="BX94" s="33"/>
      <c r="BY94" s="33"/>
      <c r="BZ94" s="34"/>
      <c r="CA94" s="10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10"/>
      <c r="DK94" s="65"/>
      <c r="DL94" s="63"/>
      <c r="DM94" s="65"/>
      <c r="DN94" s="65"/>
      <c r="DO94" s="65"/>
      <c r="DP94" s="65"/>
    </row>
    <row r="95" spans="1:120" ht="15.75" hidden="1">
      <c r="A95" s="99" t="s">
        <v>6</v>
      </c>
      <c r="B95" s="46">
        <f aca="true" t="shared" si="240" ref="B95:G95">B68+B75+B82+B87</f>
        <v>99.95624200919417</v>
      </c>
      <c r="C95" s="47">
        <f t="shared" si="240"/>
        <v>99.95703649768683</v>
      </c>
      <c r="D95" s="47">
        <f t="shared" si="240"/>
        <v>99.95903038828831</v>
      </c>
      <c r="E95" s="47">
        <f t="shared" si="240"/>
        <v>99.96015104598872</v>
      </c>
      <c r="F95" s="47">
        <f t="shared" si="240"/>
        <v>99.96135488332874</v>
      </c>
      <c r="G95" s="51">
        <f t="shared" si="240"/>
        <v>99.9617308635662</v>
      </c>
      <c r="H95" s="51">
        <f aca="true" t="shared" si="241" ref="H95:O95">H68+H75+H82+H87</f>
        <v>99.96209193074056</v>
      </c>
      <c r="I95" s="51">
        <f t="shared" si="241"/>
        <v>99.96183057437453</v>
      </c>
      <c r="J95" s="52">
        <f t="shared" si="241"/>
        <v>99.96199973024335</v>
      </c>
      <c r="K95" s="52">
        <f t="shared" si="241"/>
        <v>99.96225372700454</v>
      </c>
      <c r="L95" s="52">
        <f t="shared" si="241"/>
        <v>99.96294125195323</v>
      </c>
      <c r="M95" s="52">
        <f t="shared" si="241"/>
        <v>99.96532132839006</v>
      </c>
      <c r="N95" s="52">
        <f t="shared" si="241"/>
        <v>99.96479256820277</v>
      </c>
      <c r="O95" s="52">
        <f t="shared" si="241"/>
        <v>99.9648077354382</v>
      </c>
      <c r="P95" s="52">
        <f aca="true" t="shared" si="242" ref="P95:Y95">P68+P75+P82+P87</f>
        <v>99.96993812149987</v>
      </c>
      <c r="Q95" s="52">
        <f t="shared" si="242"/>
        <v>99.97004947349441</v>
      </c>
      <c r="R95" s="52">
        <f t="shared" si="242"/>
        <v>99.96970182207659</v>
      </c>
      <c r="S95" s="52">
        <f t="shared" si="242"/>
        <v>99.9698078763049</v>
      </c>
      <c r="T95" s="52">
        <f t="shared" si="242"/>
        <v>99.97096107498966</v>
      </c>
      <c r="U95" s="52">
        <f t="shared" si="242"/>
        <v>99.97110493281627</v>
      </c>
      <c r="V95" s="52">
        <f t="shared" si="242"/>
        <v>99.97115904678158</v>
      </c>
      <c r="W95" s="52">
        <f t="shared" si="242"/>
        <v>99.97115540778478</v>
      </c>
      <c r="X95" s="51">
        <f t="shared" si="242"/>
        <v>99.97120256348926</v>
      </c>
      <c r="Y95" s="52">
        <f t="shared" si="242"/>
        <v>100</v>
      </c>
      <c r="Z95" s="79">
        <f aca="true" t="shared" si="243" ref="Z95:AE95">Z68+Z75+Z82+Z87</f>
        <v>99.99999999999997</v>
      </c>
      <c r="AA95" s="52">
        <f t="shared" si="243"/>
        <v>100.00000000000003</v>
      </c>
      <c r="AB95" s="52">
        <f t="shared" si="243"/>
        <v>100</v>
      </c>
      <c r="AC95" s="52">
        <f t="shared" si="243"/>
        <v>100</v>
      </c>
      <c r="AD95" s="71">
        <f t="shared" si="243"/>
        <v>100</v>
      </c>
      <c r="AE95" s="71">
        <f t="shared" si="243"/>
        <v>100</v>
      </c>
      <c r="AF95" s="71">
        <f>AF68+AF75+AF82+AF87</f>
        <v>100</v>
      </c>
      <c r="AG95" s="71">
        <f>AG68+AG75+AG82+AG87</f>
        <v>100</v>
      </c>
      <c r="AH95" s="52">
        <f>AH68+AH75+AH82+AH87</f>
        <v>100.00000266020976</v>
      </c>
      <c r="AI95" s="52">
        <f aca="true" t="shared" si="244" ref="AI95:AU95">AI68+AI75+AI82+AI87</f>
        <v>100</v>
      </c>
      <c r="AJ95" s="52">
        <f t="shared" si="244"/>
        <v>99.99999999999999</v>
      </c>
      <c r="AK95" s="52">
        <f t="shared" si="244"/>
        <v>100</v>
      </c>
      <c r="AL95" s="52">
        <f t="shared" si="244"/>
        <v>99.99999999999999</v>
      </c>
      <c r="AM95" s="52">
        <f t="shared" si="244"/>
        <v>100</v>
      </c>
      <c r="AN95" s="52">
        <f t="shared" si="244"/>
        <v>100</v>
      </c>
      <c r="AO95" s="52">
        <f t="shared" si="244"/>
        <v>99.99999999999999</v>
      </c>
      <c r="AP95" s="52">
        <f t="shared" si="244"/>
        <v>100</v>
      </c>
      <c r="AQ95" s="52">
        <f t="shared" si="244"/>
        <v>100</v>
      </c>
      <c r="AR95" s="52">
        <f t="shared" si="244"/>
        <v>100.00000000000001</v>
      </c>
      <c r="AS95" s="52">
        <f t="shared" si="244"/>
        <v>99.99999999999997</v>
      </c>
      <c r="AT95" s="51">
        <f t="shared" si="244"/>
        <v>99.99999999999999</v>
      </c>
      <c r="AU95" s="46">
        <f t="shared" si="244"/>
        <v>100.00000000000001</v>
      </c>
      <c r="AV95" s="79">
        <f aca="true" t="shared" si="245" ref="AV95:BC95">AV68+AV75+AV82+AV87</f>
        <v>100</v>
      </c>
      <c r="AW95" s="52">
        <f t="shared" si="245"/>
        <v>100</v>
      </c>
      <c r="AX95" s="52">
        <f t="shared" si="245"/>
        <v>100.00000000000001</v>
      </c>
      <c r="AY95" s="52">
        <f t="shared" si="245"/>
        <v>99.99999999999997</v>
      </c>
      <c r="AZ95" s="52">
        <f t="shared" si="245"/>
        <v>99.99999999999997</v>
      </c>
      <c r="BA95" s="52">
        <f t="shared" si="245"/>
        <v>100</v>
      </c>
      <c r="BB95" s="52">
        <f t="shared" si="245"/>
        <v>100</v>
      </c>
      <c r="BC95" s="52">
        <f t="shared" si="245"/>
        <v>100.00000000000001</v>
      </c>
      <c r="BD95" s="52">
        <f aca="true" t="shared" si="246" ref="BD95:BP95">BD68+BD75+BD82+BD87</f>
        <v>99.99999999999999</v>
      </c>
      <c r="BE95" s="52">
        <f t="shared" si="246"/>
        <v>100</v>
      </c>
      <c r="BF95" s="52">
        <f t="shared" si="246"/>
        <v>100</v>
      </c>
      <c r="BG95" s="52">
        <f t="shared" si="246"/>
        <v>99.99999999999997</v>
      </c>
      <c r="BH95" s="52">
        <f t="shared" si="246"/>
        <v>100</v>
      </c>
      <c r="BI95" s="52">
        <f aca="true" t="shared" si="247" ref="BI95:BO95">BI68+BI75+BI82+BI87</f>
        <v>99.99999999999999</v>
      </c>
      <c r="BJ95" s="52">
        <f t="shared" si="247"/>
        <v>100</v>
      </c>
      <c r="BK95" s="52">
        <f t="shared" si="247"/>
        <v>100.00000000000001</v>
      </c>
      <c r="BL95" s="52">
        <f t="shared" si="247"/>
        <v>100</v>
      </c>
      <c r="BM95" s="52">
        <f t="shared" si="247"/>
        <v>100</v>
      </c>
      <c r="BN95" s="52">
        <f t="shared" si="247"/>
        <v>100</v>
      </c>
      <c r="BO95" s="52">
        <f t="shared" si="247"/>
        <v>100.00000000000001</v>
      </c>
      <c r="BP95" s="52">
        <f t="shared" si="246"/>
        <v>99.99999999999999</v>
      </c>
      <c r="BQ95" s="51">
        <v>100.00000000000003</v>
      </c>
      <c r="BR95" s="52">
        <f>BR68+BR75+BR82+BR87</f>
        <v>99.99999999999999</v>
      </c>
      <c r="BS95" s="52">
        <f>BS68+BS75+BS82+BS87</f>
        <v>99.99999999999999</v>
      </c>
      <c r="BT95" s="52">
        <f>BT68+BT75+BT82+BT87</f>
        <v>100</v>
      </c>
      <c r="BU95" s="79">
        <f aca="true" t="shared" si="248" ref="BU95:DI95">BU68+BU75+BU82+BU87</f>
        <v>100.00000000000001</v>
      </c>
      <c r="BV95" s="52">
        <f t="shared" si="248"/>
        <v>100</v>
      </c>
      <c r="BW95" s="52">
        <f t="shared" si="248"/>
        <v>100</v>
      </c>
      <c r="BX95" s="52">
        <f t="shared" si="248"/>
        <v>100</v>
      </c>
      <c r="BY95" s="52">
        <f t="shared" si="248"/>
        <v>100</v>
      </c>
      <c r="BZ95" s="51">
        <f t="shared" si="248"/>
        <v>99.99999999999999</v>
      </c>
      <c r="CA95" s="52">
        <f t="shared" si="248"/>
        <v>100.00000000000001</v>
      </c>
      <c r="CB95" s="51">
        <f t="shared" si="248"/>
        <v>100.00000000000001</v>
      </c>
      <c r="CC95" s="81">
        <f t="shared" si="248"/>
        <v>100</v>
      </c>
      <c r="CD95" s="81">
        <f t="shared" si="248"/>
        <v>100</v>
      </c>
      <c r="CE95" s="52">
        <f t="shared" si="248"/>
        <v>99.99999999999999</v>
      </c>
      <c r="CF95" s="51">
        <f t="shared" si="248"/>
        <v>100</v>
      </c>
      <c r="CG95" s="81">
        <f t="shared" si="248"/>
        <v>100.00000000000001</v>
      </c>
      <c r="CH95" s="81">
        <f t="shared" si="248"/>
        <v>100</v>
      </c>
      <c r="CI95" s="81">
        <f t="shared" si="248"/>
        <v>99.99999999999999</v>
      </c>
      <c r="CJ95" s="81">
        <f t="shared" si="248"/>
        <v>100</v>
      </c>
      <c r="CK95" s="81">
        <f t="shared" si="248"/>
        <v>100.00000000000001</v>
      </c>
      <c r="CL95" s="81">
        <f t="shared" si="248"/>
        <v>100</v>
      </c>
      <c r="CM95" s="72">
        <f t="shared" si="248"/>
        <v>99.99999999999999</v>
      </c>
      <c r="CN95" s="52">
        <f aca="true" t="shared" si="249" ref="CN95:DH95">CN68+CN75+CN82+CN87</f>
        <v>100</v>
      </c>
      <c r="CO95" s="52">
        <f t="shared" si="249"/>
        <v>100</v>
      </c>
      <c r="CP95" s="52">
        <f t="shared" si="249"/>
        <v>100</v>
      </c>
      <c r="CQ95" s="52">
        <f t="shared" si="249"/>
        <v>100</v>
      </c>
      <c r="CR95" s="52">
        <f t="shared" si="249"/>
        <v>99.99999999999999</v>
      </c>
      <c r="CS95" s="52">
        <f t="shared" si="249"/>
        <v>100</v>
      </c>
      <c r="CT95" s="52">
        <f t="shared" si="249"/>
        <v>100</v>
      </c>
      <c r="CU95" s="52">
        <f t="shared" si="249"/>
        <v>100</v>
      </c>
      <c r="CV95" s="52">
        <f t="shared" si="249"/>
        <v>100</v>
      </c>
      <c r="CW95" s="52">
        <f t="shared" si="249"/>
        <v>100.00000000000001</v>
      </c>
      <c r="CX95" s="52">
        <f t="shared" si="249"/>
        <v>100</v>
      </c>
      <c r="CY95" s="52">
        <f t="shared" si="249"/>
        <v>99.99999999999999</v>
      </c>
      <c r="CZ95" s="52">
        <f t="shared" si="249"/>
        <v>99.99999999999999</v>
      </c>
      <c r="DA95" s="52">
        <f t="shared" si="249"/>
        <v>100</v>
      </c>
      <c r="DB95" s="52">
        <f t="shared" si="249"/>
        <v>100</v>
      </c>
      <c r="DC95" s="52">
        <f t="shared" si="249"/>
        <v>99.99999999999999</v>
      </c>
      <c r="DD95" s="52">
        <f t="shared" si="249"/>
        <v>97.38024070384844</v>
      </c>
      <c r="DE95" s="52">
        <f t="shared" si="249"/>
        <v>99.99999999999997</v>
      </c>
      <c r="DF95" s="52">
        <f t="shared" si="249"/>
        <v>100</v>
      </c>
      <c r="DG95" s="52">
        <f t="shared" si="249"/>
        <v>100</v>
      </c>
      <c r="DH95" s="52">
        <f t="shared" si="249"/>
        <v>100.00000000000001</v>
      </c>
      <c r="DI95" s="52">
        <f t="shared" si="248"/>
        <v>100.00000000000001</v>
      </c>
      <c r="DJ95" s="51">
        <f>DJ68+DJ75+DJ82+DJ87</f>
        <v>100</v>
      </c>
      <c r="DK95" s="51">
        <v>100</v>
      </c>
      <c r="DL95" s="115">
        <v>99.99999999999999</v>
      </c>
      <c r="DM95" s="115">
        <f>DM68+DM75+DM82+DM87</f>
        <v>100</v>
      </c>
      <c r="DN95" s="115">
        <f>DN68+DN75+DN82+DN87</f>
        <v>100.00000000000001</v>
      </c>
      <c r="DO95" s="115">
        <f>DO68+DO75+DO82+DO87</f>
        <v>100</v>
      </c>
      <c r="DP95" s="115">
        <f>DP68+DP75+DP82+DP87</f>
        <v>100</v>
      </c>
    </row>
    <row r="96" spans="1:120" ht="15.75" hidden="1">
      <c r="A96" s="116"/>
      <c r="B96" s="16"/>
      <c r="C96" s="17"/>
      <c r="D96" s="17"/>
      <c r="E96" s="10"/>
      <c r="F96" s="10"/>
      <c r="G96" s="17"/>
      <c r="H96" s="17"/>
      <c r="I96" s="17"/>
      <c r="J96" s="16"/>
      <c r="K96" s="9"/>
      <c r="L96" s="9"/>
      <c r="M96" s="9"/>
      <c r="N96" s="9"/>
      <c r="O96" s="9"/>
      <c r="P96" s="9"/>
      <c r="Q96" s="9"/>
      <c r="R96" s="9"/>
      <c r="S96" s="16"/>
      <c r="T96" s="16"/>
      <c r="U96" s="16"/>
      <c r="V96" s="16"/>
      <c r="W96" s="16"/>
      <c r="X96" s="17"/>
      <c r="Y96" s="16"/>
      <c r="Z96" s="15"/>
      <c r="AA96" s="16"/>
      <c r="AB96" s="16"/>
      <c r="AC96" s="16"/>
      <c r="AD96" s="16"/>
      <c r="AE96" s="16"/>
      <c r="AF96" s="16"/>
      <c r="AG96" s="16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6"/>
      <c r="AV96" s="3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6"/>
      <c r="BJ96" s="17"/>
      <c r="BK96" s="17"/>
      <c r="BL96" s="17"/>
      <c r="BM96" s="17"/>
      <c r="BN96" s="17"/>
      <c r="BO96" s="17"/>
      <c r="BP96" s="17"/>
      <c r="BQ96" s="17"/>
      <c r="BR96" s="16"/>
      <c r="BS96" s="16"/>
      <c r="BT96" s="15"/>
      <c r="BU96" s="3"/>
      <c r="BV96" s="17"/>
      <c r="BW96" s="17"/>
      <c r="BX96" s="17"/>
      <c r="BY96" s="17"/>
      <c r="BZ96" s="17"/>
      <c r="CA96" s="16"/>
      <c r="CB96" s="17"/>
      <c r="CC96" s="3"/>
      <c r="CD96" s="3"/>
      <c r="CE96" s="16"/>
      <c r="CF96" s="17"/>
      <c r="CG96" s="3"/>
      <c r="CH96" s="3"/>
      <c r="CI96" s="3"/>
      <c r="CJ96" s="3"/>
      <c r="CK96" s="3"/>
      <c r="CL96" s="3"/>
      <c r="CM96" s="2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7"/>
      <c r="DA96" s="15"/>
      <c r="DB96" s="15"/>
      <c r="DC96" s="15"/>
      <c r="DD96" s="15"/>
      <c r="DE96" s="15"/>
      <c r="DF96" s="15"/>
      <c r="DG96" s="15"/>
      <c r="DH96" s="15"/>
      <c r="DI96" s="15"/>
      <c r="DJ96" s="3"/>
      <c r="DK96" s="3"/>
      <c r="DL96" s="68"/>
      <c r="DM96" s="140"/>
      <c r="DN96" s="140"/>
      <c r="DO96" s="140"/>
      <c r="DP96" s="140"/>
    </row>
    <row r="97" spans="1:120" ht="15.75" hidden="1">
      <c r="A97" s="104" t="s">
        <v>159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/>
      <c r="O97" s="6"/>
      <c r="P97" s="6"/>
      <c r="Q97" s="6"/>
      <c r="R97" s="5"/>
      <c r="S97" s="5"/>
      <c r="T97" s="2"/>
      <c r="U97" s="2"/>
      <c r="V97" s="2"/>
      <c r="W97" s="2"/>
      <c r="X97" s="2"/>
      <c r="Y97" s="10"/>
      <c r="Z97" s="2"/>
      <c r="AA97" s="2"/>
      <c r="AB97" s="2"/>
      <c r="AC97" s="2"/>
      <c r="AD97" s="2"/>
      <c r="AE97" s="8"/>
      <c r="AF97" s="2"/>
      <c r="AG97" s="2"/>
      <c r="AH97" s="2"/>
      <c r="AI97" s="2"/>
      <c r="AJ97" s="2"/>
      <c r="AK97" s="8"/>
      <c r="AL97" s="8"/>
      <c r="AM97" s="2"/>
      <c r="AN97" s="8"/>
      <c r="AO97" s="2"/>
      <c r="AP97" s="2"/>
      <c r="AQ97" s="2"/>
      <c r="AR97" s="8"/>
      <c r="AS97" s="8"/>
      <c r="AT97" s="2"/>
      <c r="AU97" s="2"/>
      <c r="AV97" s="8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8"/>
      <c r="BR97" s="2"/>
      <c r="BS97" s="5"/>
      <c r="BT97" s="5"/>
      <c r="BU97" s="2"/>
      <c r="BV97" s="63"/>
      <c r="BW97" s="2"/>
      <c r="BX97" s="2"/>
      <c r="BY97" s="2"/>
      <c r="BZ97" s="2"/>
      <c r="CA97" s="2"/>
      <c r="CB97" s="2"/>
      <c r="CC97" s="2"/>
      <c r="CD97" s="2"/>
      <c r="CE97" s="2"/>
      <c r="CF97" s="5"/>
      <c r="CG97" s="2"/>
      <c r="CH97" s="2"/>
      <c r="CI97" s="2"/>
      <c r="CJ97" s="2"/>
      <c r="CK97" s="2"/>
      <c r="CL97" s="2"/>
      <c r="CM97" s="2"/>
      <c r="CN97" s="5"/>
      <c r="CO97" s="5"/>
      <c r="CP97" s="5"/>
      <c r="CQ97" s="5"/>
      <c r="CR97" s="8"/>
      <c r="CS97" s="2"/>
      <c r="CT97" s="5"/>
      <c r="CU97" s="5"/>
      <c r="CV97" s="5"/>
      <c r="CW97" s="5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63"/>
      <c r="DL97" s="63"/>
      <c r="DM97" s="63"/>
      <c r="DN97" s="63"/>
      <c r="DO97" s="63"/>
      <c r="DP97" s="63"/>
    </row>
    <row r="98" spans="1:120" ht="16.5" hidden="1" thickBot="1">
      <c r="A98" s="117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7"/>
      <c r="AF98" s="106"/>
      <c r="AG98" s="106"/>
      <c r="AH98" s="106"/>
      <c r="AI98" s="106"/>
      <c r="AJ98" s="106"/>
      <c r="AK98" s="107"/>
      <c r="AL98" s="107"/>
      <c r="AM98" s="106"/>
      <c r="AN98" s="106"/>
      <c r="AO98" s="106"/>
      <c r="AP98" s="106"/>
      <c r="AQ98" s="106"/>
      <c r="AR98" s="107"/>
      <c r="AS98" s="107"/>
      <c r="AT98" s="106"/>
      <c r="AU98" s="106"/>
      <c r="AV98" s="107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7"/>
      <c r="BR98" s="106"/>
      <c r="BS98" s="106"/>
      <c r="BT98" s="106"/>
      <c r="BU98" s="106"/>
      <c r="BV98" s="108"/>
      <c r="BW98" s="106"/>
      <c r="BX98" s="106"/>
      <c r="BY98" s="106"/>
      <c r="BZ98" s="106"/>
      <c r="CA98" s="106"/>
      <c r="CB98" s="106"/>
      <c r="CC98" s="106"/>
      <c r="CD98" s="106"/>
      <c r="CE98" s="106"/>
      <c r="CF98" s="106"/>
      <c r="CG98" s="106"/>
      <c r="CH98" s="106"/>
      <c r="CI98" s="106"/>
      <c r="CJ98" s="106"/>
      <c r="CK98" s="106"/>
      <c r="CL98" s="106"/>
      <c r="CM98" s="106"/>
      <c r="CN98" s="106"/>
      <c r="CO98" s="106"/>
      <c r="CP98" s="106"/>
      <c r="CQ98" s="106"/>
      <c r="CR98" s="107"/>
      <c r="CS98" s="106"/>
      <c r="CT98" s="106"/>
      <c r="CU98" s="106"/>
      <c r="CV98" s="106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8"/>
      <c r="DL98" s="108"/>
      <c r="DM98" s="108"/>
      <c r="DN98" s="108"/>
      <c r="DO98" s="108"/>
      <c r="DP98" s="108"/>
    </row>
    <row r="99" spans="9:113" ht="15.75" hidden="1">
      <c r="I99" s="2"/>
      <c r="Z99" s="2"/>
      <c r="AA99" s="2"/>
      <c r="AB99" s="2"/>
      <c r="AE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R99" s="2"/>
      <c r="BU99" s="2"/>
      <c r="BY99" s="2"/>
      <c r="CF99" s="2"/>
      <c r="CN99" s="2"/>
      <c r="CT99" s="2"/>
      <c r="CV99" s="2"/>
      <c r="CW99" s="2"/>
      <c r="CZ99" s="2"/>
      <c r="DA99" s="2"/>
      <c r="DB99" s="2"/>
      <c r="DC99" s="2"/>
      <c r="DD99" s="2"/>
      <c r="DE99" s="2"/>
      <c r="DF99" s="2"/>
      <c r="DG99" s="2"/>
      <c r="DH99" s="2"/>
      <c r="DI99" s="2"/>
    </row>
    <row r="100" spans="9:77" ht="15.75">
      <c r="I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R100" s="2"/>
      <c r="BU100" s="2"/>
      <c r="BY100" s="2"/>
    </row>
    <row r="101" spans="9:77" ht="15.75">
      <c r="I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R101" s="2"/>
      <c r="BU101" s="2"/>
      <c r="BY101" s="2"/>
    </row>
    <row r="102" spans="9:77" ht="15.75">
      <c r="I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R102" s="2"/>
      <c r="BU102" s="2"/>
      <c r="BY102" s="2"/>
    </row>
    <row r="103" spans="9:77" ht="15.75">
      <c r="I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R103" s="2"/>
      <c r="BU103" s="2"/>
      <c r="BY103" s="2"/>
    </row>
    <row r="104" spans="9:77" ht="15.75">
      <c r="I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R104" s="2"/>
      <c r="BU104" s="2"/>
      <c r="BY104" s="2"/>
    </row>
    <row r="105" spans="9:77" ht="15.75">
      <c r="I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R105" s="2"/>
      <c r="BU105" s="2"/>
      <c r="BY105" s="2"/>
    </row>
    <row r="106" spans="9:77" ht="15.75">
      <c r="I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R106" s="2"/>
      <c r="BU106" s="2"/>
      <c r="BY106" s="2"/>
    </row>
    <row r="107" spans="9:77" ht="15.75">
      <c r="I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R107" s="2"/>
      <c r="BU107" s="2"/>
      <c r="BY107" s="2"/>
    </row>
    <row r="108" spans="9:77" ht="15.75">
      <c r="I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R108" s="2"/>
      <c r="BU108" s="2"/>
      <c r="BY108" s="2"/>
    </row>
    <row r="109" spans="9:77" ht="15.75">
      <c r="I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R109" s="2"/>
      <c r="BU109" s="2"/>
      <c r="BY109" s="2"/>
    </row>
    <row r="110" spans="9:77" ht="15.75">
      <c r="I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R110" s="2"/>
      <c r="BU110" s="2"/>
      <c r="BY110" s="2"/>
    </row>
    <row r="111" spans="9:77" ht="15.75">
      <c r="I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R111" s="2"/>
      <c r="BU111" s="2"/>
      <c r="BY111" s="2"/>
    </row>
    <row r="112" spans="9:77" ht="15.75">
      <c r="I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R112" s="2"/>
      <c r="BU112" s="2"/>
      <c r="BY112" s="2"/>
    </row>
    <row r="113" spans="9:77" ht="15.75">
      <c r="I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R113" s="2"/>
      <c r="BU113" s="2"/>
      <c r="BY113" s="2"/>
    </row>
    <row r="114" spans="9:77" ht="15.75">
      <c r="I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R114" s="2"/>
      <c r="BU114" s="2"/>
      <c r="BY114" s="2"/>
    </row>
    <row r="115" spans="9:77" ht="15.75">
      <c r="I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R115" s="2"/>
      <c r="BU115" s="2"/>
      <c r="BY115" s="2"/>
    </row>
    <row r="116" spans="9:77" ht="15.75">
      <c r="I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R116" s="2"/>
      <c r="BU116" s="2"/>
      <c r="BY116" s="2"/>
    </row>
    <row r="117" spans="9:77" ht="15.75">
      <c r="I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R117" s="2"/>
      <c r="BU117" s="2"/>
      <c r="BY117" s="2"/>
    </row>
    <row r="118" spans="9:77" ht="15.75">
      <c r="I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R118" s="2"/>
      <c r="BU118" s="2"/>
      <c r="BY118" s="2"/>
    </row>
    <row r="119" spans="9:77" ht="15.75">
      <c r="I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R119" s="2"/>
      <c r="BU119" s="2"/>
      <c r="BY119" s="2"/>
    </row>
    <row r="120" spans="9:77" ht="15.75">
      <c r="I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R120" s="2"/>
      <c r="BU120" s="2"/>
      <c r="BY120" s="2"/>
    </row>
    <row r="121" spans="9:77" ht="15.75">
      <c r="I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R121" s="2"/>
      <c r="BU121" s="2"/>
      <c r="BY121" s="2"/>
    </row>
    <row r="122" spans="9:77" ht="15.75">
      <c r="I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R122" s="2"/>
      <c r="BU122" s="2"/>
      <c r="BY122" s="2"/>
    </row>
    <row r="123" spans="9:77" ht="15.75">
      <c r="I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R123" s="2"/>
      <c r="BU123" s="2"/>
      <c r="BY123" s="2"/>
    </row>
    <row r="124" spans="9:77" ht="15.75">
      <c r="I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R124" s="2"/>
      <c r="BU124" s="2"/>
      <c r="BY124" s="2"/>
    </row>
    <row r="125" spans="9:77" ht="15.75">
      <c r="I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R125" s="2"/>
      <c r="BU125" s="2"/>
      <c r="BY125" s="2"/>
    </row>
    <row r="126" spans="9:77" ht="15.75">
      <c r="I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R126" s="2"/>
      <c r="BU126" s="2"/>
      <c r="BY126" s="2"/>
    </row>
    <row r="127" spans="9:77" ht="15.75">
      <c r="I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R127" s="2"/>
      <c r="BU127" s="2"/>
      <c r="BY127" s="2"/>
    </row>
    <row r="128" spans="9:77" ht="15.75">
      <c r="I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R128" s="2"/>
      <c r="BU128" s="2"/>
      <c r="BY128" s="2"/>
    </row>
    <row r="129" spans="9:77" ht="15.75">
      <c r="I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R129" s="2"/>
      <c r="BU129" s="2"/>
      <c r="BY129" s="2"/>
    </row>
    <row r="130" spans="9:77" ht="15.75">
      <c r="I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R130" s="2"/>
      <c r="BU130" s="2"/>
      <c r="BY130" s="2"/>
    </row>
    <row r="131" spans="9:77" ht="15.75">
      <c r="I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R131" s="2"/>
      <c r="BU131" s="2"/>
      <c r="BY131" s="2"/>
    </row>
    <row r="132" spans="9:77" ht="15.75">
      <c r="I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R132" s="2"/>
      <c r="BU132" s="2"/>
      <c r="BY132" s="2"/>
    </row>
    <row r="133" spans="9:77" ht="15.75">
      <c r="I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R133" s="2"/>
      <c r="BU133" s="2"/>
      <c r="BY133" s="2"/>
    </row>
    <row r="134" spans="9:77" ht="15.75">
      <c r="I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R134" s="2"/>
      <c r="BU134" s="2"/>
      <c r="BY134" s="2"/>
    </row>
    <row r="135" spans="9:77" ht="15.75">
      <c r="I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R135" s="2"/>
      <c r="BU135" s="2"/>
      <c r="BY135" s="2"/>
    </row>
    <row r="136" spans="9:77" ht="15.75">
      <c r="I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R136" s="2"/>
      <c r="BU136" s="2"/>
      <c r="BY136" s="2"/>
    </row>
    <row r="137" spans="9:77" ht="15.75">
      <c r="I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R137" s="2"/>
      <c r="BU137" s="2"/>
      <c r="BY137" s="2"/>
    </row>
    <row r="138" spans="9:77" ht="15.75">
      <c r="I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R138" s="2"/>
      <c r="BU138" s="2"/>
      <c r="BY138" s="2"/>
    </row>
    <row r="139" spans="9:77" ht="15.75">
      <c r="I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R139" s="2"/>
      <c r="BU139" s="2"/>
      <c r="BY139" s="2"/>
    </row>
    <row r="140" spans="9:77" ht="15.75">
      <c r="I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R140" s="2"/>
      <c r="BU140" s="2"/>
      <c r="BY140" s="2"/>
    </row>
    <row r="141" spans="9:77" ht="15.75">
      <c r="I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R141" s="2"/>
      <c r="BU141" s="2"/>
      <c r="BY141" s="2"/>
    </row>
    <row r="142" spans="9:77" ht="15.75">
      <c r="I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R142" s="2"/>
      <c r="BU142" s="2"/>
      <c r="BY142" s="2"/>
    </row>
    <row r="143" spans="9:77" ht="15.75">
      <c r="I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R143" s="2"/>
      <c r="BU143" s="2"/>
      <c r="BY143" s="2"/>
    </row>
    <row r="144" spans="9:77" ht="15.75">
      <c r="I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R144" s="2"/>
      <c r="BU144" s="2"/>
      <c r="BY144" s="2"/>
    </row>
    <row r="145" spans="9:77" ht="15.75">
      <c r="I145" s="2"/>
      <c r="Z145" s="1">
        <v>478179.0677782058</v>
      </c>
      <c r="AA145" s="1">
        <v>476788.2654139461</v>
      </c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R145" s="2"/>
      <c r="BU145" s="2"/>
      <c r="BY145" s="2"/>
    </row>
    <row r="146" spans="9:77" ht="15.75">
      <c r="I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R146" s="2"/>
      <c r="BU146" s="2"/>
      <c r="BY146" s="2"/>
    </row>
    <row r="147" spans="9:77" ht="15.75">
      <c r="I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R147" s="2"/>
      <c r="BU147" s="2"/>
      <c r="BY147" s="2"/>
    </row>
    <row r="148" spans="9:77" ht="15.75">
      <c r="I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R148" s="2"/>
      <c r="BU148" s="2"/>
      <c r="BY148" s="2"/>
    </row>
    <row r="149" spans="9:77" ht="15.75">
      <c r="I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R149" s="2"/>
      <c r="BU149" s="2"/>
      <c r="BY149" s="2"/>
    </row>
    <row r="150" spans="9:77" ht="15.75">
      <c r="I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R150" s="2"/>
      <c r="BU150" s="2"/>
      <c r="BY150" s="2"/>
    </row>
    <row r="151" spans="9:77" ht="15.75">
      <c r="I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R151" s="2"/>
      <c r="BU151" s="2"/>
      <c r="BY151" s="2"/>
    </row>
    <row r="152" spans="9:77" ht="15.75">
      <c r="I152" s="2"/>
      <c r="T152" s="1">
        <v>1530542.8</v>
      </c>
      <c r="U152" s="1">
        <v>1530542.8</v>
      </c>
      <c r="V152" s="1">
        <v>1530542.8</v>
      </c>
      <c r="W152" s="1">
        <v>1530542.8</v>
      </c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R152" s="2"/>
      <c r="BU152" s="2"/>
      <c r="BY152" s="2"/>
    </row>
    <row r="153" spans="9:77" ht="15.75">
      <c r="I153" s="2"/>
      <c r="T153" s="1">
        <v>1567958.5999999999</v>
      </c>
      <c r="U153" s="1">
        <v>1567958.5999999999</v>
      </c>
      <c r="V153" s="1">
        <v>1567958.5999999999</v>
      </c>
      <c r="W153" s="1">
        <v>1567958.5999999999</v>
      </c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R153" s="2"/>
      <c r="BU153" s="2"/>
      <c r="BY153" s="2"/>
    </row>
    <row r="154" spans="9:77" ht="15.75">
      <c r="I154" s="2"/>
      <c r="T154" s="1">
        <v>561391.9917023622</v>
      </c>
      <c r="U154" s="1">
        <v>561391.9917023622</v>
      </c>
      <c r="V154" s="1">
        <v>561391.9917023622</v>
      </c>
      <c r="W154" s="1">
        <v>561391.9917023622</v>
      </c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R154" s="2"/>
      <c r="BU154" s="2"/>
      <c r="BY154" s="2"/>
    </row>
    <row r="155" spans="9:77" ht="15.75">
      <c r="I155" s="2"/>
      <c r="T155" s="1">
        <v>494683.421029606</v>
      </c>
      <c r="U155" s="1">
        <v>494683.421029606</v>
      </c>
      <c r="V155" s="1">
        <v>494683.421029606</v>
      </c>
      <c r="W155" s="1">
        <v>494683.421029606</v>
      </c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R155" s="2"/>
      <c r="BU155" s="2"/>
      <c r="BY155" s="2"/>
    </row>
    <row r="156" spans="9:77" ht="15.75">
      <c r="I156" s="2"/>
      <c r="T156" s="1">
        <v>480898.733555196</v>
      </c>
      <c r="U156" s="1">
        <v>480898.733555196</v>
      </c>
      <c r="V156" s="1">
        <v>480898.733555196</v>
      </c>
      <c r="W156" s="1">
        <v>480898.733555196</v>
      </c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R156" s="2"/>
      <c r="BU156" s="2"/>
      <c r="BY156" s="2"/>
    </row>
    <row r="157" spans="9:77" ht="15.75">
      <c r="I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R157" s="2"/>
      <c r="BU157" s="2"/>
      <c r="BY157" s="2"/>
    </row>
    <row r="158" spans="9:77" ht="15.75">
      <c r="I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R158" s="2"/>
      <c r="BU158" s="2"/>
      <c r="BY158" s="2"/>
    </row>
    <row r="159" spans="9:77" ht="15.75">
      <c r="I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R159" s="2"/>
      <c r="BU159" s="2"/>
      <c r="BY159" s="2"/>
    </row>
    <row r="160" spans="9:77" ht="15.75">
      <c r="I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R160" s="2"/>
      <c r="BU160" s="2"/>
      <c r="BY160" s="2"/>
    </row>
    <row r="161" spans="9:77" ht="15.75">
      <c r="I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R161" s="2"/>
      <c r="BU161" s="2"/>
      <c r="BY161" s="2"/>
    </row>
    <row r="162" spans="9:77" ht="15.75">
      <c r="I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R162" s="2"/>
      <c r="BU162" s="2"/>
      <c r="BY162" s="2"/>
    </row>
    <row r="163" spans="9:77" ht="15.75">
      <c r="I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R163" s="2"/>
      <c r="BU163" s="2"/>
      <c r="BY163" s="2"/>
    </row>
    <row r="164" spans="9:77" ht="15.75">
      <c r="I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R164" s="2"/>
      <c r="BU164" s="2"/>
      <c r="BY164" s="2"/>
    </row>
    <row r="165" spans="9:77" ht="15.75">
      <c r="I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R165" s="2"/>
      <c r="BU165" s="2"/>
      <c r="BY165" s="2"/>
    </row>
    <row r="166" spans="9:77" ht="15.75">
      <c r="I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R166" s="2"/>
      <c r="BU166" s="2"/>
      <c r="BY166" s="2"/>
    </row>
    <row r="167" spans="9:77" ht="15.75">
      <c r="I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R167" s="2"/>
      <c r="BU167" s="2"/>
      <c r="BY167" s="2"/>
    </row>
    <row r="168" spans="9:77" ht="15.75">
      <c r="I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R168" s="2"/>
      <c r="BU168" s="2"/>
      <c r="BY168" s="2"/>
    </row>
    <row r="169" spans="9:77" ht="15.75">
      <c r="I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R169" s="2"/>
      <c r="BU169" s="2"/>
      <c r="BY169" s="2"/>
    </row>
    <row r="170" spans="9:77" ht="15.75">
      <c r="I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R170" s="2"/>
      <c r="BU170" s="2"/>
      <c r="BY170" s="2"/>
    </row>
    <row r="171" spans="9:77" ht="15.75">
      <c r="I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R171" s="2"/>
      <c r="BU171" s="2"/>
      <c r="BY171" s="2"/>
    </row>
    <row r="172" spans="9:77" ht="15.75">
      <c r="I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R172" s="2"/>
      <c r="BU172" s="2"/>
      <c r="BY172" s="2"/>
    </row>
    <row r="173" spans="9:77" ht="15.75">
      <c r="I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R173" s="2"/>
      <c r="BU173" s="2"/>
      <c r="BY173" s="2"/>
    </row>
    <row r="174" spans="9:77" ht="15.75">
      <c r="I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R174" s="2"/>
      <c r="BU174" s="2"/>
      <c r="BY174" s="2"/>
    </row>
    <row r="175" spans="9:77" ht="15.75">
      <c r="I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R175" s="2"/>
      <c r="BU175" s="2"/>
      <c r="BY175" s="2"/>
    </row>
    <row r="176" spans="9:77" ht="15.75">
      <c r="I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R176" s="2"/>
      <c r="BU176" s="2"/>
      <c r="BY176" s="2"/>
    </row>
    <row r="177" spans="9:77" ht="15.75">
      <c r="I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R177" s="2"/>
      <c r="BU177" s="2"/>
      <c r="BY177" s="2"/>
    </row>
    <row r="178" spans="9:77" ht="15.75">
      <c r="I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R178" s="2"/>
      <c r="BU178" s="2"/>
      <c r="BY178" s="2"/>
    </row>
    <row r="179" spans="9:77" ht="15.75">
      <c r="I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R179" s="2"/>
      <c r="BU179" s="2"/>
      <c r="BY179" s="2"/>
    </row>
    <row r="180" spans="9:77" ht="15.75">
      <c r="I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R180" s="2"/>
      <c r="BU180" s="2"/>
      <c r="BY180" s="2"/>
    </row>
    <row r="181" spans="9:77" ht="15.75">
      <c r="I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R181" s="2"/>
      <c r="BU181" s="2"/>
      <c r="BY181" s="2"/>
    </row>
    <row r="182" spans="9:77" ht="15.75">
      <c r="I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R182" s="2"/>
      <c r="BU182" s="2"/>
      <c r="BY182" s="2"/>
    </row>
    <row r="183" spans="9:77" ht="15.75">
      <c r="I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R183" s="2"/>
      <c r="BU183" s="2"/>
      <c r="BY183" s="2"/>
    </row>
    <row r="184" spans="9:77" ht="15.75">
      <c r="I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R184" s="2"/>
      <c r="BU184" s="2"/>
      <c r="BY184" s="2"/>
    </row>
    <row r="185" spans="9:77" ht="15.75">
      <c r="I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R185" s="2"/>
      <c r="BU185" s="2"/>
      <c r="BY185" s="2"/>
    </row>
    <row r="186" spans="9:77" ht="15.75">
      <c r="I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R186" s="2"/>
      <c r="BU186" s="2"/>
      <c r="BY186" s="2"/>
    </row>
    <row r="187" spans="9:77" ht="15.75">
      <c r="I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R187" s="2"/>
      <c r="BU187" s="2"/>
      <c r="BY187" s="2"/>
    </row>
    <row r="188" spans="9:77" ht="15.75">
      <c r="I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R188" s="2"/>
      <c r="BU188" s="2"/>
      <c r="BY188" s="2"/>
    </row>
    <row r="189" spans="9:77" ht="15.75">
      <c r="I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R189" s="2"/>
      <c r="BU189" s="2"/>
      <c r="BY189" s="2"/>
    </row>
    <row r="190" spans="9:77" ht="15.75">
      <c r="I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R190" s="2"/>
      <c r="BU190" s="2"/>
      <c r="BY190" s="2"/>
    </row>
    <row r="191" spans="9:77" ht="15.75">
      <c r="I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R191" s="2"/>
      <c r="BU191" s="2"/>
      <c r="BY191" s="2"/>
    </row>
    <row r="192" spans="9:77" ht="15.75">
      <c r="I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R192" s="2"/>
      <c r="BU192" s="2"/>
      <c r="BY192" s="2"/>
    </row>
    <row r="193" spans="9:77" ht="15.75">
      <c r="I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R193" s="2"/>
      <c r="BU193" s="2"/>
      <c r="BY193" s="2"/>
    </row>
    <row r="194" spans="9:77" ht="15.75">
      <c r="I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R194" s="2"/>
      <c r="BU194" s="2"/>
      <c r="BY194" s="2"/>
    </row>
    <row r="195" spans="9:77" ht="15.75">
      <c r="I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R195" s="2"/>
      <c r="BU195" s="2"/>
      <c r="BY195" s="2"/>
    </row>
    <row r="196" spans="9:77" ht="15.75">
      <c r="I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R196" s="2"/>
      <c r="BU196" s="2"/>
      <c r="BY196" s="2"/>
    </row>
    <row r="197" spans="9:77" ht="15.75">
      <c r="I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R197" s="2"/>
      <c r="BU197" s="2"/>
      <c r="BY197" s="2"/>
    </row>
    <row r="198" spans="9:77" ht="15.75">
      <c r="I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R198" s="2"/>
      <c r="BU198" s="2"/>
      <c r="BY198" s="2"/>
    </row>
    <row r="199" spans="9:77" ht="15.75">
      <c r="I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R199" s="2"/>
      <c r="BU199" s="2"/>
      <c r="BY199" s="2"/>
    </row>
    <row r="200" spans="9:77" ht="15.75">
      <c r="I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R200" s="2"/>
      <c r="BU200" s="2"/>
      <c r="BY200" s="2"/>
    </row>
    <row r="201" spans="9:77" ht="15.75">
      <c r="I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R201" s="2"/>
      <c r="BU201" s="2"/>
      <c r="BY201" s="2"/>
    </row>
    <row r="202" spans="9:77" ht="15.75">
      <c r="I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R202" s="2"/>
      <c r="BU202" s="2"/>
      <c r="BY202" s="2"/>
    </row>
    <row r="203" spans="9:77" ht="15.75">
      <c r="I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R203" s="2"/>
      <c r="BU203" s="2"/>
      <c r="BY203" s="2"/>
    </row>
    <row r="204" spans="9:77" ht="15.75">
      <c r="I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R204" s="2"/>
      <c r="BU204" s="2"/>
      <c r="BY204" s="2"/>
    </row>
    <row r="205" spans="9:77" ht="15.75">
      <c r="I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R205" s="2"/>
      <c r="BU205" s="2"/>
      <c r="BY205" s="2"/>
    </row>
    <row r="206" spans="9:77" ht="15.75">
      <c r="I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R206" s="2"/>
      <c r="BU206" s="2"/>
      <c r="BY206" s="2"/>
    </row>
    <row r="207" spans="9:77" ht="15.75">
      <c r="I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R207" s="2"/>
      <c r="BU207" s="2"/>
      <c r="BY207" s="2"/>
    </row>
    <row r="208" spans="9:77" ht="15.75">
      <c r="I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R208" s="2"/>
      <c r="BU208" s="2"/>
      <c r="BY208" s="2"/>
    </row>
    <row r="209" spans="9:77" ht="15.75">
      <c r="I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R209" s="2"/>
      <c r="BU209" s="2"/>
      <c r="BY209" s="2"/>
    </row>
    <row r="210" spans="9:77" ht="15.75">
      <c r="I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R210" s="2"/>
      <c r="BU210" s="2"/>
      <c r="BY210" s="2"/>
    </row>
    <row r="211" ht="15.75">
      <c r="I211" s="2"/>
    </row>
    <row r="212" ht="15.75">
      <c r="I212" s="2"/>
    </row>
    <row r="213" ht="15.75">
      <c r="I213" s="2"/>
    </row>
    <row r="214" ht="15.75">
      <c r="I214" s="2"/>
    </row>
    <row r="215" ht="15.75">
      <c r="I215" s="2"/>
    </row>
    <row r="216" ht="15.75">
      <c r="I216" s="2"/>
    </row>
    <row r="217" ht="15.75">
      <c r="I217" s="2"/>
    </row>
    <row r="218" ht="15.75">
      <c r="I218" s="2"/>
    </row>
    <row r="219" ht="15.75">
      <c r="I219" s="2"/>
    </row>
    <row r="220" ht="15.75">
      <c r="I220" s="2"/>
    </row>
    <row r="221" ht="15.75">
      <c r="I221" s="2"/>
    </row>
    <row r="222" ht="15.75">
      <c r="I222" s="2"/>
    </row>
  </sheetData>
  <sheetProtection/>
  <mergeCells count="1">
    <mergeCell ref="A4:AD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66" r:id="rId2"/>
  <rowBreaks count="1" manualBreakCount="1">
    <brk id="59" max="1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2017-01-19T08:02:20Z</cp:lastPrinted>
  <dcterms:created xsi:type="dcterms:W3CDTF">2000-07-27T09:00:10Z</dcterms:created>
  <dcterms:modified xsi:type="dcterms:W3CDTF">2017-02-23T09:51:23Z</dcterms:modified>
  <cp:category/>
  <cp:version/>
  <cp:contentType/>
  <cp:contentStatus/>
</cp:coreProperties>
</file>