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A" sheetId="1" r:id="rId1"/>
  </sheets>
  <externalReferences>
    <externalReference r:id="rId4"/>
  </externalReferences>
  <definedNames>
    <definedName name="_xlnm.Print_Area" localSheetId="0">'A'!$A$2:$O$262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<sst xmlns="http://schemas.openxmlformats.org/spreadsheetml/2006/main" count="271" uniqueCount="224">
  <si>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</si>
  <si>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</si>
  <si>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</si>
  <si>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</si>
  <si>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</si>
  <si>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</si>
  <si>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</si>
  <si>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</si>
  <si>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</si>
  <si>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</si>
  <si>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</si>
  <si>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</si>
  <si>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</si>
  <si>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</si>
  <si>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</si>
  <si>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</si>
  <si>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</si>
  <si>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</si>
  <si>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</si>
  <si>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</si>
  <si>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</si>
  <si>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</si>
  <si>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</si>
  <si>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</si>
  <si>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</si>
  <si>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</si>
  <si>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</si>
  <si>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</si>
  <si>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</si>
  <si>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</si>
  <si>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</si>
  <si>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</si>
  <si>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</si>
  <si>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</si>
  <si>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</si>
  <si>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</si>
  <si>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</si>
  <si>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</si>
  <si>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</si>
  <si>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</si>
  <si>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</si>
  <si>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</si>
  <si>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</si>
  <si>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</si>
  <si>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</si>
  <si>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</si>
  <si>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</si>
  <si>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</si>
  <si>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</si>
  <si>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</si>
  <si>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</si>
  <si>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</si>
  <si>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</si>
  <si>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</si>
  <si>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</si>
  <si>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</si>
  <si>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</si>
  <si>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</si>
  <si>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</si>
  <si>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</si>
  <si>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</si>
  <si>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</si>
  <si>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</si>
  <si>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</si>
  <si>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</si>
  <si>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</si>
  <si>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</si>
  <si>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</si>
  <si>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</si>
  <si>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</si>
  <si>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</si>
  <si>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</si>
  <si>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</si>
  <si>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</si>
  <si>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</si>
  <si>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</si>
  <si>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</si>
  <si>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</si>
  <si>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</si>
  <si>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</si>
  <si>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</si>
  <si>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</si>
  <si>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</si>
  <si>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</si>
  <si>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</si>
  <si>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</si>
  <si>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</si>
  <si>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</si>
  <si>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</si>
  <si>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</si>
  <si>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</si>
  <si>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</si>
  <si>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</si>
  <si>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</si>
  <si>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</si>
  <si>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</si>
  <si>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</si>
  <si>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</si>
  <si>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</si>
  <si>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</si>
  <si>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</si>
  <si>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</si>
  <si>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</si>
  <si>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</si>
  <si>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</si>
  <si>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</si>
  <si>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</si>
  <si>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</si>
  <si>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</si>
  <si>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</si>
  <si>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</si>
  <si>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</si>
  <si>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</si>
  <si>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</si>
  <si>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</si>
  <si>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</si>
  <si>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</si>
  <si>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</si>
  <si>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</si>
  <si>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</si>
  <si>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</si>
  <si>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</si>
  <si>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</si>
  <si>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</si>
  <si>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</si>
  <si>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</si>
  <si>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</si>
  <si>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</si>
  <si>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</si>
  <si>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</si>
  <si>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</si>
  <si>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</si>
  <si>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</si>
  <si>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</si>
  <si>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</si>
  <si>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</si>
  <si>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</si>
  <si>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</si>
  <si>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</si>
  <si>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</si>
  <si>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</si>
  <si>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</si>
  <si>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</si>
  <si>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</si>
  <si>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</si>
  <si>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</si>
  <si>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</si>
  <si>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</si>
  <si>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</si>
  <si>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</si>
  <si>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</si>
  <si>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</si>
  <si>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</si>
  <si>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</si>
  <si>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</si>
  <si>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</si>
  <si>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</si>
  <si>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</si>
  <si>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</si>
  <si>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</si>
  <si>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</si>
  <si>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</si>
  <si>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</si>
  <si>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</si>
  <si>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</si>
  <si>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</si>
  <si>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</si>
  <si>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</si>
  <si>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</si>
  <si>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</si>
  <si>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</si>
  <si>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</si>
  <si>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</si>
  <si>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</si>
  <si>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</si>
  <si>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</si>
  <si>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</si>
  <si>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</si>
  <si>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>2012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</si>
  <si>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</si>
  <si>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</si>
  <si>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</si>
  <si>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</si>
  <si>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</si>
  <si>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</si>
  <si>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</si>
  <si>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           Mai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</si>
  <si>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</si>
  <si>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</si>
  <si>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</si>
  <si>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</si>
  <si>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</si>
  <si>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</si>
  <si>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</si>
  <si>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</si>
  <si>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</si>
  <si>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</si>
  <si>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</si>
  <si>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</si>
  <si>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</si>
  <si>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</si>
  <si>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</si>
  <si>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</si>
  <si>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</si>
  <si>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</si>
  <si>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</si>
  <si>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</si>
  <si>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</si>
  <si>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</si>
  <si>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</si>
  <si>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</si>
  <si>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</si>
  <si>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</si>
  <si>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</si>
  <si>
    <t>2014   Septembre</t>
  </si>
  <si>
    <t xml:space="preserve">2013 3ème Trim. </t>
  </si>
  <si>
    <t>2014  Octobre</t>
  </si>
  <si>
    <t>2014  Novembre</t>
  </si>
  <si>
    <t xml:space="preserve">        Rubriques </t>
  </si>
  <si>
    <t xml:space="preserve">2013 4ème Trim. </t>
  </si>
  <si>
    <t>2014  Décembre</t>
  </si>
  <si>
    <t xml:space="preserve">   2017 Janvier </t>
  </si>
  <si>
    <t>2015   Mars</t>
  </si>
  <si>
    <t>2017 1er Trim.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</si>
</sst>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6" fillId="0" borderId="29" xfId="0" applyFont="1" applyFill="1" applyBorder="1" applyAlignment="1">
      <alignment/>
    </xf>
    <xf numFmtId="199" fontId="21" fillId="0" borderId="18" xfId="42" applyNumberFormat="1" applyFont="1" applyBorder="1" applyAlignment="1">
      <alignment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68"/>
  <sheetViews>
    <sheetView showGridLines="0" tabSelected="1" zoomScalePageLayoutView="0" workbookViewId="0" topLeftCell="A7">
      <pane xSplit="1" ySplit="11" topLeftCell="K255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Q257" sqref="Q257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8" t="s">
        <v>127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.75">
      <c r="A4" s="118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0" t="s">
        <v>218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21" t="s">
        <v>34</v>
      </c>
      <c r="D10" s="122"/>
      <c r="E10" s="122"/>
      <c r="F10" s="122"/>
      <c r="G10" s="121" t="s">
        <v>35</v>
      </c>
      <c r="H10" s="122"/>
      <c r="I10" s="122"/>
      <c r="J10" s="122"/>
      <c r="K10" s="122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5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5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5" t="s">
        <v>17</v>
      </c>
      <c r="L16" s="114"/>
      <c r="M16" s="3"/>
      <c r="N16" s="30"/>
      <c r="O16" s="77"/>
    </row>
    <row r="17" spans="1:15" ht="15.75">
      <c r="A17" s="111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 hidden="1">
      <c r="A49" s="82" t="s">
        <v>98</v>
      </c>
      <c r="B49" s="47">
        <f aca="true" t="shared" si="14" ref="B49:O49">SUM(B160:B171)</f>
        <v>54036.183791706</v>
      </c>
      <c r="C49" s="47">
        <f t="shared" si="14"/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f t="shared" si="14"/>
        <v>0</v>
      </c>
      <c r="H49" s="47">
        <f t="shared" si="14"/>
        <v>18369.899999999998</v>
      </c>
      <c r="I49" s="49">
        <f t="shared" si="14"/>
        <v>0</v>
      </c>
      <c r="J49" s="47">
        <f t="shared" si="14"/>
        <v>21439.40799999991</v>
      </c>
      <c r="K49" s="47">
        <f t="shared" si="14"/>
        <v>21439.40799999991</v>
      </c>
      <c r="L49" s="47">
        <f t="shared" si="14"/>
        <v>39809.3079999999</v>
      </c>
      <c r="M49" s="47">
        <f t="shared" si="14"/>
        <v>96539.21046699988</v>
      </c>
      <c r="N49" s="47">
        <f t="shared" si="14"/>
        <v>-60502.421554923225</v>
      </c>
      <c r="O49" s="86">
        <f t="shared" si="14"/>
        <v>90072.97270378267</v>
      </c>
    </row>
    <row r="50" spans="1:15" ht="15.75">
      <c r="A50" s="82" t="s">
        <v>99</v>
      </c>
      <c r="B50" s="47">
        <f aca="true" t="shared" si="15" ref="B50:O50">SUM(B178:B189)</f>
        <v>99814.00671542977</v>
      </c>
      <c r="C50" s="47">
        <f t="shared" si="15"/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51">
        <f t="shared" si="15"/>
        <v>0</v>
      </c>
      <c r="H50" s="47">
        <f t="shared" si="15"/>
        <v>21028.569000000003</v>
      </c>
      <c r="I50" s="49">
        <f t="shared" si="15"/>
        <v>0</v>
      </c>
      <c r="J50" s="47">
        <f t="shared" si="15"/>
        <v>67139.15124600008</v>
      </c>
      <c r="K50" s="47">
        <f t="shared" si="15"/>
        <v>67139.15124600008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 t="shared" si="15"/>
        <v>119753.06157125882</v>
      </c>
    </row>
    <row r="51" spans="1:15" ht="15.75">
      <c r="A51" s="82" t="s">
        <v>100</v>
      </c>
      <c r="B51" s="47">
        <f>SUM(B155:B158)</f>
        <v>4510.495752029329</v>
      </c>
      <c r="C51" s="47">
        <f aca="true" t="shared" si="16" ref="C51:O52">SUM(C155:C158)</f>
        <v>3378.9006880000525</v>
      </c>
      <c r="D51" s="47">
        <f t="shared" si="16"/>
        <v>40494</v>
      </c>
      <c r="E51" s="47">
        <f t="shared" si="16"/>
        <v>2658.499999999998</v>
      </c>
      <c r="F51" s="47">
        <f t="shared" si="16"/>
        <v>46531.40068800005</v>
      </c>
      <c r="G51" s="47">
        <f t="shared" si="16"/>
        <v>-833.8</v>
      </c>
      <c r="H51" s="47">
        <f t="shared" si="16"/>
        <v>12158.80000000001</v>
      </c>
      <c r="I51" s="64">
        <f t="shared" si="16"/>
        <v>0</v>
      </c>
      <c r="J51" s="64">
        <f t="shared" si="16"/>
        <v>11644.8</v>
      </c>
      <c r="K51" s="64">
        <f t="shared" si="16"/>
        <v>49644.8</v>
      </c>
      <c r="L51" s="47">
        <f t="shared" si="16"/>
        <v>60969.80000000002</v>
      </c>
      <c r="M51" s="47">
        <f t="shared" si="16"/>
        <v>107501.20068800007</v>
      </c>
      <c r="N51" s="47">
        <f t="shared" si="16"/>
        <v>-643.9912119507717</v>
      </c>
      <c r="O51" s="86">
        <f t="shared" si="16"/>
        <v>111367.70522807862</v>
      </c>
    </row>
    <row r="52" spans="1:15" ht="15.75">
      <c r="A52" s="82" t="s">
        <v>101</v>
      </c>
      <c r="B52" s="47">
        <f>SUM(B216:B227)</f>
        <v>60495</v>
      </c>
      <c r="C52" s="47">
        <f aca="true" t="shared" si="17" ref="C52:O52">SUM(C216:C227)</f>
        <v>69567.19999999998</v>
      </c>
      <c r="D52" s="47">
        <f t="shared" si="17"/>
        <v>77997.80000000002</v>
      </c>
      <c r="E52" s="47">
        <f t="shared" si="17"/>
        <v>-542</v>
      </c>
      <c r="F52" s="47">
        <f t="shared" si="17"/>
        <v>147022.99999999997</v>
      </c>
      <c r="G52" s="51">
        <f>SUM(G180:G203)</f>
        <v>-506.79999999999995</v>
      </c>
      <c r="H52" s="47">
        <f t="shared" si="17"/>
        <v>8123.380000000005</v>
      </c>
      <c r="I52" s="64">
        <f t="shared" si="16"/>
        <v>0</v>
      </c>
      <c r="J52" s="64">
        <f t="shared" si="17"/>
        <v>0</v>
      </c>
      <c r="K52" s="64">
        <f t="shared" si="17"/>
        <v>0</v>
      </c>
      <c r="L52" s="47">
        <f>SUM(L216:L227)</f>
        <v>8123.380000000005</v>
      </c>
      <c r="M52" s="47">
        <f t="shared" si="17"/>
        <v>155146.38</v>
      </c>
      <c r="N52" s="47">
        <f t="shared" si="17"/>
        <v>-33395.854575201985</v>
      </c>
      <c r="O52" s="86">
        <f t="shared" si="17"/>
        <v>182245.525424798</v>
      </c>
    </row>
    <row r="53" spans="1:15" ht="15.75">
      <c r="A53" s="82" t="s">
        <v>102</v>
      </c>
      <c r="B53" s="47">
        <f>SUM(B229:B240)</f>
        <v>303.7691279999997</v>
      </c>
      <c r="C53" s="47">
        <f aca="true" t="shared" si="18" ref="C53:O53">SUM(C229:C240)</f>
        <v>218563.82602599997</v>
      </c>
      <c r="D53" s="47">
        <f t="shared" si="18"/>
        <v>121194.86158699999</v>
      </c>
      <c r="E53" s="51">
        <f t="shared" si="18"/>
        <v>94.29999999999927</v>
      </c>
      <c r="F53" s="47">
        <f t="shared" si="18"/>
        <v>339852.987613</v>
      </c>
      <c r="G53" s="51">
        <f t="shared" si="18"/>
        <v>0</v>
      </c>
      <c r="H53" s="47">
        <f t="shared" si="18"/>
        <v>29930.327187999996</v>
      </c>
      <c r="I53" s="51">
        <f t="shared" si="18"/>
        <v>0</v>
      </c>
      <c r="J53" s="64">
        <f t="shared" si="18"/>
        <v>0</v>
      </c>
      <c r="K53" s="64">
        <f t="shared" si="18"/>
        <v>0</v>
      </c>
      <c r="L53" s="47">
        <f t="shared" si="18"/>
        <v>29930.327187999996</v>
      </c>
      <c r="M53" s="47">
        <f t="shared" si="18"/>
        <v>369783.314801</v>
      </c>
      <c r="N53" s="47">
        <f t="shared" si="18"/>
        <v>-107954.82051357541</v>
      </c>
      <c r="O53" s="86">
        <f t="shared" si="18"/>
        <v>262132.2634154246</v>
      </c>
    </row>
    <row r="54" spans="1:15" ht="15.75">
      <c r="A54" s="82" t="s">
        <v>103</v>
      </c>
      <c r="B54" s="47">
        <f>SUM(B242:B253)</f>
        <v>17917.458497615844</v>
      </c>
      <c r="C54" s="47">
        <f aca="true" t="shared" si="19" ref="C54:O54">SUM(C242:C253)</f>
        <v>64618.96934200003</v>
      </c>
      <c r="D54" s="47">
        <f t="shared" si="19"/>
        <v>168106</v>
      </c>
      <c r="E54" s="47">
        <f t="shared" si="19"/>
        <v>677.3999999999996</v>
      </c>
      <c r="F54" s="47">
        <f t="shared" si="19"/>
        <v>233402.36934200005</v>
      </c>
      <c r="G54" s="51">
        <f t="shared" si="19"/>
        <v>0</v>
      </c>
      <c r="H54" s="47">
        <f t="shared" si="19"/>
        <v>35860.80000000002</v>
      </c>
      <c r="I54" s="47">
        <f t="shared" si="19"/>
        <v>0</v>
      </c>
      <c r="J54" s="64">
        <f t="shared" si="19"/>
        <v>0</v>
      </c>
      <c r="K54" s="64">
        <f t="shared" si="19"/>
        <v>0</v>
      </c>
      <c r="L54" s="47">
        <f t="shared" si="19"/>
        <v>35860.80000000002</v>
      </c>
      <c r="M54" s="47">
        <f t="shared" si="19"/>
        <v>269263.16934200004</v>
      </c>
      <c r="N54" s="47">
        <f t="shared" si="19"/>
        <v>-218.43226083960326</v>
      </c>
      <c r="O54" s="86">
        <f t="shared" si="19"/>
        <v>286962.1955787763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149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154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159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-4598.755000000085</v>
      </c>
      <c r="K68" s="46">
        <f t="shared" si="0"/>
        <v>-4598.755000000085</v>
      </c>
      <c r="L68" s="45">
        <f t="shared" si="1"/>
        <v>-5670.655000000086</v>
      </c>
      <c r="M68" s="47">
        <f>+F68+L68</f>
        <v>-42751.752533000064</v>
      </c>
      <c r="N68" s="47">
        <f t="shared" si="29"/>
        <v>19945.386150744227</v>
      </c>
      <c r="O68" s="83">
        <f t="shared" si="25"/>
        <v>-15578.305909330618</v>
      </c>
    </row>
    <row r="69" spans="1:15" ht="15.75" hidden="1">
      <c r="A69" s="80" t="s">
        <v>169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177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184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200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4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161</v>
      </c>
      <c r="B155" s="47">
        <f>SUM(B203:B205)</f>
        <v>2842.69666618034</v>
      </c>
      <c r="C155" s="47">
        <f aca="true" t="shared" si="53" ref="C155:O155">SUM(C203:C205)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 hidden="1">
      <c r="A156" s="80" t="s">
        <v>210</v>
      </c>
      <c r="B156" s="47">
        <f>SUM(B206:B208)</f>
        <v>981.656938283568</v>
      </c>
      <c r="C156" s="47">
        <f aca="true" t="shared" si="54" ref="C156:O156">SUM(C206:C208)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 hidden="1">
      <c r="A157" s="80" t="s">
        <v>215</v>
      </c>
      <c r="B157" s="47">
        <f>B209+B210+B211</f>
        <v>1980.4421475654217</v>
      </c>
      <c r="C157" s="47">
        <f aca="true" t="shared" si="55" ref="C157:O157">C209+C210+C211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>L209+L210+L211</f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 hidden="1">
      <c r="A158" s="80" t="s">
        <v>219</v>
      </c>
      <c r="B158" s="47">
        <f>SUM(B212:B214)</f>
        <v>-1294.3000000000002</v>
      </c>
      <c r="C158" s="47">
        <f aca="true" t="shared" si="56" ref="C158:O158">SUM(C212:C214)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 hidden="1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-16933.3210000001</v>
      </c>
      <c r="K160" s="46">
        <f aca="true" t="shared" si="57" ref="K160:K207">+I160+J160</f>
        <v>-16933.3210000001</v>
      </c>
      <c r="L160" s="45">
        <f>K160+H160+G160</f>
        <v>-17893.421000000104</v>
      </c>
      <c r="M160" s="47">
        <f>+F160+L160</f>
        <v>-36317.318533000114</v>
      </c>
      <c r="N160" s="57">
        <v>34724.61953300008</v>
      </c>
      <c r="O160" s="83">
        <f t="shared" si="51"/>
        <v>83.21133350058972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>+I161+J161</f>
        <v>3493.1490000000013</v>
      </c>
      <c r="L161" s="45">
        <f>K161+H161+G161</f>
        <v>-338.650999999998</v>
      </c>
      <c r="M161" s="47">
        <f aca="true" t="shared" si="58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aca="true" t="shared" si="59" ref="L162:L170">K162+H162+G162</f>
        <v>12561.417000000016</v>
      </c>
      <c r="M162" s="47">
        <f t="shared" si="58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146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9"/>
        <v>4275.945999999982</v>
      </c>
      <c r="M163" s="47">
        <f t="shared" si="58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147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9"/>
        <v>7365.837000000007</v>
      </c>
      <c r="M164" s="47">
        <f t="shared" si="58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150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9"/>
        <v>-22481.050000000003</v>
      </c>
      <c r="M165" s="47">
        <f t="shared" si="58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151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9"/>
        <v>62992.949000000015</v>
      </c>
      <c r="M166" s="47">
        <f t="shared" si="58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152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9"/>
        <v>-25490.175000000017</v>
      </c>
      <c r="M167" s="47">
        <f t="shared" si="58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153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9"/>
        <v>12477.576000000001</v>
      </c>
      <c r="M168" s="47">
        <f t="shared" si="58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155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9"/>
        <v>18986.814000000006</v>
      </c>
      <c r="M169" s="47">
        <f t="shared" si="58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156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9"/>
        <v>6239.5689999999595</v>
      </c>
      <c r="M170" s="47">
        <f t="shared" si="58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160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>+I171+J171</f>
        <v>-18947.50299999996</v>
      </c>
      <c r="L171" s="45">
        <f>K171+H171+G171</f>
        <v>-18887.50299999996</v>
      </c>
      <c r="M171" s="47">
        <f t="shared" si="58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 hidden="1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165</v>
      </c>
      <c r="B173" s="47">
        <f>SUM(B216:B218)</f>
        <v>32601.200000000004</v>
      </c>
      <c r="C173" s="47">
        <f aca="true" t="shared" si="60" ref="C173:O173">SUM(C216:C218)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SUM(B219:B221)</f>
        <v>7692</v>
      </c>
      <c r="C174" s="47">
        <f>SUM(C219:C221)</f>
        <v>25947.899999999972</v>
      </c>
      <c r="D174" s="47">
        <f>SUM(D219:D221)</f>
        <v>22733.70000000002</v>
      </c>
      <c r="E174" s="47">
        <f>SUM(E219:E221)</f>
        <v>5364.800000000001</v>
      </c>
      <c r="F174" s="47">
        <f>SUM(F219:F221)</f>
        <v>54046.399999999994</v>
      </c>
      <c r="G174" s="51">
        <v>0</v>
      </c>
      <c r="H174" s="47">
        <f aca="true" t="shared" si="61" ref="H174:O174">SUM(H219:H221)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SUM(B222:B224)</f>
        <v>13711.900000000001</v>
      </c>
      <c r="C175" s="47">
        <f aca="true" t="shared" si="62" ref="C175:O175">SUM(C222:C224)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SUM(I220:I222)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SUM(B225:B227)</f>
        <v>6489.9</v>
      </c>
      <c r="C176" s="47">
        <f aca="true" t="shared" si="64" ref="C176:O176">SUM(C225:C227)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7">K178+H178+G178</f>
        <v>9578.149995</v>
      </c>
      <c r="M178" s="47">
        <f aca="true" t="shared" si="66" ref="M178:M217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162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163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168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171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173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174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176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178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179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180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 hidden="1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183</v>
      </c>
      <c r="B191" s="56">
        <f>SUM(B229:B231)</f>
        <v>1124.470225</v>
      </c>
      <c r="C191" s="56">
        <f aca="true" t="shared" si="67" ref="C191:O191">SUM(C229:C231)</f>
        <v>-47897.59999999997</v>
      </c>
      <c r="D191" s="56">
        <f t="shared" si="67"/>
        <v>9475.099999999984</v>
      </c>
      <c r="E191" s="49">
        <f t="shared" si="67"/>
        <v>-200</v>
      </c>
      <c r="F191" s="56">
        <f t="shared" si="67"/>
        <v>-38622.499999999985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-40803.45999999999</v>
      </c>
      <c r="N191" s="56">
        <f t="shared" si="67"/>
        <v>79189.41422799884</v>
      </c>
      <c r="O191" s="112">
        <f t="shared" si="67"/>
        <v>39510.42445299885</v>
      </c>
    </row>
    <row r="192" spans="1:15" ht="15.75">
      <c r="A192" s="80" t="s">
        <v>140</v>
      </c>
      <c r="B192" s="56">
        <f>SUM(B232:B234)</f>
        <v>-192.49999999999994</v>
      </c>
      <c r="C192" s="56">
        <f aca="true" t="shared" si="68" ref="C192:O192">SUM(C232:C234)</f>
        <v>102505.61941799996</v>
      </c>
      <c r="D192" s="56">
        <f t="shared" si="68"/>
        <v>15908.000000000015</v>
      </c>
      <c r="E192" s="49">
        <f t="shared" si="68"/>
        <v>1514.7999999999993</v>
      </c>
      <c r="F192" s="56">
        <f t="shared" si="68"/>
        <v>119928.41941799996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134692.91941799998</v>
      </c>
      <c r="N192" s="56">
        <f t="shared" si="68"/>
        <v>-44496.42400733213</v>
      </c>
      <c r="O192" s="112">
        <f t="shared" si="68"/>
        <v>90003.99541066785</v>
      </c>
    </row>
    <row r="193" spans="1:15" ht="15.75">
      <c r="A193" s="80" t="s">
        <v>144</v>
      </c>
      <c r="B193" s="56">
        <f>SUM(B235:B237)</f>
        <v>-2314.801097</v>
      </c>
      <c r="C193" s="56">
        <f aca="true" t="shared" si="69" ref="C193:O193">SUM(C235:C237)</f>
        <v>81386.934808</v>
      </c>
      <c r="D193" s="56">
        <f t="shared" si="69"/>
        <v>26250.6</v>
      </c>
      <c r="E193" s="49">
        <f t="shared" si="69"/>
        <v>775.0000000000018</v>
      </c>
      <c r="F193" s="56">
        <f t="shared" si="69"/>
        <v>108412.53480800001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114799.434808</v>
      </c>
      <c r="N193" s="56">
        <f t="shared" si="69"/>
        <v>-60100.01459276266</v>
      </c>
      <c r="O193" s="112">
        <f t="shared" si="69"/>
        <v>52384.61911823735</v>
      </c>
    </row>
    <row r="194" spans="1:16" ht="15.75">
      <c r="A194" s="80" t="s">
        <v>145</v>
      </c>
      <c r="B194" s="56">
        <f>SUM(B238:B240)</f>
        <v>1686.6</v>
      </c>
      <c r="C194" s="56">
        <f aca="true" t="shared" si="70" ref="C194:O194">SUM(C238:C240)</f>
        <v>82568.8718</v>
      </c>
      <c r="D194" s="56">
        <f t="shared" si="70"/>
        <v>69561.161587</v>
      </c>
      <c r="E194" s="49">
        <f t="shared" si="70"/>
        <v>-1995.5000000000018</v>
      </c>
      <c r="F194" s="56">
        <f t="shared" si="70"/>
        <v>150134.533387</v>
      </c>
      <c r="G194" s="49">
        <f t="shared" si="70"/>
        <v>0</v>
      </c>
      <c r="H194" s="56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161094.420575</v>
      </c>
      <c r="N194" s="56">
        <f t="shared" si="70"/>
        <v>-82547.79614147947</v>
      </c>
      <c r="O194" s="112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3"/>
      <c r="P195" s="4"/>
    </row>
    <row r="196" spans="1:15" ht="15.75">
      <c r="A196" s="80" t="s">
        <v>203</v>
      </c>
      <c r="B196" s="56">
        <f>SUM(B242:B244)</f>
        <v>20183.28818816465</v>
      </c>
      <c r="C196" s="56">
        <f aca="true" t="shared" si="71" ref="C196:O196">SUM(C242:C244)</f>
        <v>1112.969342000055</v>
      </c>
      <c r="D196" s="56">
        <f t="shared" si="71"/>
        <v>36479.19999999998</v>
      </c>
      <c r="E196" s="56">
        <f t="shared" si="71"/>
        <v>-219.39999999999964</v>
      </c>
      <c r="F196" s="56">
        <f t="shared" si="71"/>
        <v>37372.769342000036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47353.269342000036</v>
      </c>
      <c r="N196" s="56">
        <f t="shared" si="71"/>
        <v>-13388.714912644406</v>
      </c>
      <c r="O196" s="112">
        <f t="shared" si="71"/>
        <v>54147.84261752028</v>
      </c>
    </row>
    <row r="197" spans="1:15" ht="15.75">
      <c r="A197" s="80" t="s">
        <v>140</v>
      </c>
      <c r="B197" s="56">
        <f>SUM(B245:B247)</f>
        <v>1678.8343067499998</v>
      </c>
      <c r="C197" s="56">
        <f aca="true" t="shared" si="72" ref="C197:O197">SUM(C245:C247)</f>
        <v>3411.79999999993</v>
      </c>
      <c r="D197" s="56">
        <f t="shared" si="72"/>
        <v>59429.100000000035</v>
      </c>
      <c r="E197" s="56">
        <f t="shared" si="72"/>
        <v>2441.2999999999993</v>
      </c>
      <c r="F197" s="56">
        <f t="shared" si="72"/>
        <v>65282.19999999996</v>
      </c>
      <c r="G197" s="49">
        <f t="shared" si="72"/>
        <v>0</v>
      </c>
      <c r="H197" s="56">
        <f t="shared" si="72"/>
        <v>5764.600000000006</v>
      </c>
      <c r="I197" s="49">
        <f t="shared" si="72"/>
        <v>0</v>
      </c>
      <c r="J197" s="49">
        <f t="shared" si="72"/>
        <v>0</v>
      </c>
      <c r="K197" s="49">
        <f t="shared" si="72"/>
        <v>0</v>
      </c>
      <c r="L197" s="56">
        <f t="shared" si="72"/>
        <v>5764.600000000006</v>
      </c>
      <c r="M197" s="56">
        <f t="shared" si="72"/>
        <v>71046.79999999997</v>
      </c>
      <c r="N197" s="56">
        <f t="shared" si="72"/>
        <v>-314.2285904993678</v>
      </c>
      <c r="O197" s="112">
        <f t="shared" si="72"/>
        <v>72411.4057162506</v>
      </c>
    </row>
    <row r="198" spans="1:15" ht="15.75">
      <c r="A198" s="80" t="s">
        <v>144</v>
      </c>
      <c r="B198" s="56">
        <f>SUM(B248:B250)</f>
        <v>-2231.8103723129498</v>
      </c>
      <c r="C198" s="56">
        <f aca="true" t="shared" si="73" ref="C198:O198">SUM(C248:C250)</f>
        <v>8791.600000000048</v>
      </c>
      <c r="D198" s="56">
        <f t="shared" si="73"/>
        <v>35255.70000000001</v>
      </c>
      <c r="E198" s="49">
        <f t="shared" si="73"/>
        <v>-1544.5</v>
      </c>
      <c r="F198" s="56">
        <f t="shared" si="73"/>
        <v>42502.80000000006</v>
      </c>
      <c r="G198" s="49">
        <f t="shared" si="73"/>
        <v>0</v>
      </c>
      <c r="H198" s="56">
        <f t="shared" si="73"/>
        <v>10497.899999999994</v>
      </c>
      <c r="I198" s="49">
        <f t="shared" si="73"/>
        <v>0</v>
      </c>
      <c r="J198" s="49">
        <f t="shared" si="73"/>
        <v>0</v>
      </c>
      <c r="K198" s="49">
        <f t="shared" si="73"/>
        <v>0</v>
      </c>
      <c r="L198" s="56">
        <f t="shared" si="73"/>
        <v>10497.899999999994</v>
      </c>
      <c r="M198" s="56">
        <f t="shared" si="73"/>
        <v>53000.700000000055</v>
      </c>
      <c r="N198" s="56">
        <f t="shared" si="73"/>
        <v>7337.399238173568</v>
      </c>
      <c r="O198" s="112">
        <f t="shared" si="73"/>
        <v>58106.28886586067</v>
      </c>
    </row>
    <row r="199" spans="1:15" ht="15.75">
      <c r="A199" s="80" t="s">
        <v>145</v>
      </c>
      <c r="B199" s="56">
        <f>SUM(B251:B253)</f>
        <v>-1712.8536249858598</v>
      </c>
      <c r="C199" s="56">
        <f aca="true" t="shared" si="74" ref="C199:O199">SUM(C251:C253)</f>
        <v>51302.600000000006</v>
      </c>
      <c r="D199" s="56">
        <f t="shared" si="74"/>
        <v>36941.999999999956</v>
      </c>
      <c r="E199" s="49">
        <f t="shared" si="74"/>
        <v>0</v>
      </c>
      <c r="F199" s="56">
        <f t="shared" si="74"/>
        <v>88244.59999999996</v>
      </c>
      <c r="G199" s="49">
        <f t="shared" si="74"/>
        <v>0</v>
      </c>
      <c r="H199" s="56">
        <f t="shared" si="74"/>
        <v>9617.800000000017</v>
      </c>
      <c r="I199" s="56">
        <f t="shared" si="74"/>
        <v>0</v>
      </c>
      <c r="J199" s="49">
        <f t="shared" si="74"/>
        <v>0</v>
      </c>
      <c r="K199" s="49">
        <f t="shared" si="74"/>
        <v>0</v>
      </c>
      <c r="L199" s="56">
        <f t="shared" si="74"/>
        <v>9617.800000000017</v>
      </c>
      <c r="M199" s="56">
        <f t="shared" si="74"/>
        <v>97862.39999999998</v>
      </c>
      <c r="N199" s="56">
        <f t="shared" si="74"/>
        <v>6147.112004130602</v>
      </c>
      <c r="O199" s="112">
        <f t="shared" si="74"/>
        <v>102296.65837914472</v>
      </c>
    </row>
    <row r="200" spans="1:15" ht="15.75">
      <c r="A200" s="80"/>
      <c r="B200" s="56"/>
      <c r="C200" s="56"/>
      <c r="D200" s="56"/>
      <c r="E200" s="65"/>
      <c r="F200" s="63"/>
      <c r="G200" s="51"/>
      <c r="H200" s="56"/>
      <c r="I200" s="56"/>
      <c r="J200" s="49"/>
      <c r="K200" s="49"/>
      <c r="L200" s="63"/>
      <c r="M200" s="63"/>
      <c r="N200" s="56"/>
      <c r="O200" s="113"/>
    </row>
    <row r="201" spans="1:15" ht="15.75">
      <c r="A201" s="80" t="s">
        <v>223</v>
      </c>
      <c r="B201" s="56">
        <f>SUM(B255:B257)</f>
        <v>45.49999999999977</v>
      </c>
      <c r="C201" s="56">
        <f aca="true" t="shared" si="75" ref="C201:O201">SUM(C255:C257)</f>
        <v>4774.5</v>
      </c>
      <c r="D201" s="56">
        <f t="shared" si="75"/>
        <v>59642.19999999981</v>
      </c>
      <c r="E201" s="65">
        <f t="shared" si="75"/>
        <v>0</v>
      </c>
      <c r="F201" s="56">
        <f t="shared" si="75"/>
        <v>64416.69999999981</v>
      </c>
      <c r="G201" s="65">
        <f t="shared" si="75"/>
        <v>0</v>
      </c>
      <c r="H201" s="56">
        <f t="shared" si="75"/>
        <v>6324.469999999972</v>
      </c>
      <c r="I201" s="56">
        <f t="shared" si="75"/>
        <v>0</v>
      </c>
      <c r="J201" s="49">
        <f t="shared" si="75"/>
        <v>0</v>
      </c>
      <c r="K201" s="49">
        <f t="shared" si="75"/>
        <v>0</v>
      </c>
      <c r="L201" s="56">
        <f t="shared" si="75"/>
        <v>6324.469999999972</v>
      </c>
      <c r="M201" s="56">
        <f t="shared" si="75"/>
        <v>70741.16999999978</v>
      </c>
      <c r="N201" s="56">
        <f t="shared" si="75"/>
        <v>-43833.73334799977</v>
      </c>
      <c r="O201" s="56">
        <f t="shared" si="75"/>
        <v>26952.93665200002</v>
      </c>
    </row>
    <row r="202" spans="1:15" ht="15.75">
      <c r="A202" s="92"/>
      <c r="B202" s="56"/>
      <c r="C202" s="47"/>
      <c r="D202" s="53"/>
      <c r="E202" s="65"/>
      <c r="F202" s="48"/>
      <c r="G202" s="51"/>
      <c r="H202" s="56"/>
      <c r="I202" s="49"/>
      <c r="J202" s="49"/>
      <c r="K202" s="49"/>
      <c r="L202" s="48"/>
      <c r="M202" s="52"/>
      <c r="N202" s="57"/>
      <c r="O202" s="83"/>
    </row>
    <row r="203" spans="1:17" ht="15.75" hidden="1">
      <c r="A203" s="92" t="s">
        <v>148</v>
      </c>
      <c r="B203" s="56">
        <v>914.41107190386</v>
      </c>
      <c r="C203" s="47">
        <v>-37968.98054699997</v>
      </c>
      <c r="D203" s="53">
        <v>699.3</v>
      </c>
      <c r="E203" s="53">
        <v>-3127.9</v>
      </c>
      <c r="F203" s="48">
        <f t="shared" si="49"/>
        <v>-40397.58054699997</v>
      </c>
      <c r="G203" s="48">
        <v>-506.79999999999995</v>
      </c>
      <c r="H203" s="56">
        <v>-3246.800000000003</v>
      </c>
      <c r="I203" s="49">
        <v>0</v>
      </c>
      <c r="J203" s="56">
        <v>11644.8</v>
      </c>
      <c r="K203" s="56">
        <f t="shared" si="57"/>
        <v>11644.8</v>
      </c>
      <c r="L203" s="45">
        <f t="shared" si="65"/>
        <v>7891.199999999996</v>
      </c>
      <c r="M203" s="47">
        <f t="shared" si="66"/>
        <v>-32506.38054699997</v>
      </c>
      <c r="N203" s="57">
        <v>18928.6</v>
      </c>
      <c r="O203" s="83">
        <f aca="true" t="shared" si="76" ref="O203:O217">M203+N203+B203</f>
        <v>-12663.369475096113</v>
      </c>
      <c r="P203" s="8"/>
      <c r="Q203" s="4"/>
    </row>
    <row r="204" spans="1:17" ht="15.75" hidden="1">
      <c r="A204" s="102" t="s">
        <v>182</v>
      </c>
      <c r="B204" s="56">
        <v>1174.0520485133395</v>
      </c>
      <c r="C204" s="47">
        <v>-16322.219453000009</v>
      </c>
      <c r="D204" s="53">
        <v>5737.700000000003</v>
      </c>
      <c r="E204" s="53">
        <v>-71.39999999999964</v>
      </c>
      <c r="F204" s="48">
        <f t="shared" si="49"/>
        <v>-10655.919453000006</v>
      </c>
      <c r="G204" s="51">
        <v>0</v>
      </c>
      <c r="H204" s="56">
        <v>-2546.0999999999985</v>
      </c>
      <c r="I204" s="49">
        <v>0</v>
      </c>
      <c r="J204" s="49">
        <v>0</v>
      </c>
      <c r="K204" s="49">
        <f t="shared" si="57"/>
        <v>0</v>
      </c>
      <c r="L204" s="45">
        <f t="shared" si="65"/>
        <v>-2546.0999999999985</v>
      </c>
      <c r="M204" s="47">
        <f t="shared" si="66"/>
        <v>-13202.019453000004</v>
      </c>
      <c r="N204" s="57">
        <v>-266.2912119507728</v>
      </c>
      <c r="O204" s="83">
        <f t="shared" si="76"/>
        <v>-12294.258616437437</v>
      </c>
      <c r="P204" s="8"/>
      <c r="Q204" s="4"/>
    </row>
    <row r="205" spans="1:17" ht="15.75" hidden="1">
      <c r="A205" s="102" t="s">
        <v>157</v>
      </c>
      <c r="B205" s="56">
        <v>754.2335457631402</v>
      </c>
      <c r="C205" s="47">
        <v>39409.800688</v>
      </c>
      <c r="D205" s="53">
        <v>-25106.499999999996</v>
      </c>
      <c r="E205" s="53">
        <v>2842.7999999999993</v>
      </c>
      <c r="F205" s="48">
        <f t="shared" si="49"/>
        <v>17146.100688000006</v>
      </c>
      <c r="G205" s="51">
        <v>0</v>
      </c>
      <c r="H205" s="56">
        <v>4400</v>
      </c>
      <c r="I205" s="49">
        <v>0</v>
      </c>
      <c r="J205" s="49">
        <v>0</v>
      </c>
      <c r="K205" s="49">
        <f t="shared" si="57"/>
        <v>0</v>
      </c>
      <c r="L205" s="45">
        <f t="shared" si="65"/>
        <v>4400</v>
      </c>
      <c r="M205" s="47">
        <f t="shared" si="66"/>
        <v>21546.100688000006</v>
      </c>
      <c r="N205" s="57">
        <v>-9999.7</v>
      </c>
      <c r="O205" s="83">
        <f t="shared" si="76"/>
        <v>12300.634233763145</v>
      </c>
      <c r="P205" s="8"/>
      <c r="Q205" s="4"/>
    </row>
    <row r="206" spans="1:17" ht="15.75" hidden="1">
      <c r="A206" s="102" t="s">
        <v>158</v>
      </c>
      <c r="B206" s="56">
        <v>-716.7408313828</v>
      </c>
      <c r="C206" s="47">
        <v>25462</v>
      </c>
      <c r="D206" s="53">
        <v>11366.399999999992</v>
      </c>
      <c r="E206" s="53">
        <v>1875.699999999999</v>
      </c>
      <c r="F206" s="48">
        <f t="shared" si="49"/>
        <v>38704.09999999999</v>
      </c>
      <c r="G206" s="51">
        <v>0</v>
      </c>
      <c r="H206" s="56">
        <v>361</v>
      </c>
      <c r="I206" s="49">
        <v>0</v>
      </c>
      <c r="J206" s="49">
        <v>0</v>
      </c>
      <c r="K206" s="49">
        <f t="shared" si="57"/>
        <v>0</v>
      </c>
      <c r="L206" s="45">
        <f t="shared" si="65"/>
        <v>361</v>
      </c>
      <c r="M206" s="47">
        <f>+F206+L206</f>
        <v>39065.09999999999</v>
      </c>
      <c r="N206" s="57">
        <v>13441.6</v>
      </c>
      <c r="O206" s="83">
        <f t="shared" si="76"/>
        <v>51789.95916861719</v>
      </c>
      <c r="P206" s="8"/>
      <c r="Q206" s="4"/>
    </row>
    <row r="207" spans="1:17" ht="15.75" hidden="1">
      <c r="A207" s="102" t="s">
        <v>187</v>
      </c>
      <c r="B207" s="56">
        <v>1812.0704415066</v>
      </c>
      <c r="C207" s="47">
        <v>-23927.099999999948</v>
      </c>
      <c r="D207" s="53">
        <v>20921.4</v>
      </c>
      <c r="E207" s="49">
        <v>0</v>
      </c>
      <c r="F207" s="48">
        <f t="shared" si="49"/>
        <v>-3005.699999999946</v>
      </c>
      <c r="G207" s="51">
        <v>0</v>
      </c>
      <c r="H207" s="56">
        <v>4296.799999999996</v>
      </c>
      <c r="I207" s="49">
        <v>0</v>
      </c>
      <c r="J207" s="49">
        <v>0</v>
      </c>
      <c r="K207" s="49">
        <f t="shared" si="57"/>
        <v>0</v>
      </c>
      <c r="L207" s="45">
        <f t="shared" si="65"/>
        <v>4296.799999999996</v>
      </c>
      <c r="M207" s="47">
        <f t="shared" si="66"/>
        <v>1291.1000000000495</v>
      </c>
      <c r="N207" s="57">
        <v>-19657.5</v>
      </c>
      <c r="O207" s="83">
        <f t="shared" si="76"/>
        <v>-16554.32955849335</v>
      </c>
      <c r="P207" s="8"/>
      <c r="Q207" s="4"/>
    </row>
    <row r="208" spans="1:17" ht="15.75" hidden="1">
      <c r="A208" s="102" t="s">
        <v>188</v>
      </c>
      <c r="B208" s="56">
        <v>-113.672671840232</v>
      </c>
      <c r="C208" s="47">
        <v>7806.299999999974</v>
      </c>
      <c r="D208" s="53">
        <v>-10767.299999999997</v>
      </c>
      <c r="E208" s="65">
        <v>0</v>
      </c>
      <c r="F208" s="48">
        <f t="shared" si="49"/>
        <v>-2961.0000000000236</v>
      </c>
      <c r="G208" s="48">
        <v>-327</v>
      </c>
      <c r="H208" s="56">
        <v>5311.100000000006</v>
      </c>
      <c r="I208" s="49">
        <v>0</v>
      </c>
      <c r="J208" s="49">
        <v>0</v>
      </c>
      <c r="K208" s="49">
        <f aca="true" t="shared" si="77" ref="K208:K216">+I208+J208</f>
        <v>0</v>
      </c>
      <c r="L208" s="45">
        <f t="shared" si="65"/>
        <v>4984.100000000006</v>
      </c>
      <c r="M208" s="47">
        <f t="shared" si="66"/>
        <v>2023.0999999999822</v>
      </c>
      <c r="N208" s="57">
        <v>-2732.5</v>
      </c>
      <c r="O208" s="83">
        <f t="shared" si="76"/>
        <v>-823.0726718402498</v>
      </c>
      <c r="P208" s="8"/>
      <c r="Q208" s="4"/>
    </row>
    <row r="209" spans="1:17" ht="15.75" hidden="1">
      <c r="A209" s="102" t="s">
        <v>164</v>
      </c>
      <c r="B209" s="56">
        <v>1810.9421475654217</v>
      </c>
      <c r="C209" s="47">
        <v>-37492.49999999997</v>
      </c>
      <c r="D209" s="53">
        <v>39200.7</v>
      </c>
      <c r="E209" s="65">
        <v>0</v>
      </c>
      <c r="F209" s="48">
        <f t="shared" si="49"/>
        <v>1708.2000000000262</v>
      </c>
      <c r="G209" s="51">
        <v>0</v>
      </c>
      <c r="H209" s="56">
        <v>1914</v>
      </c>
      <c r="I209" s="49">
        <v>0</v>
      </c>
      <c r="J209" s="49">
        <v>0</v>
      </c>
      <c r="K209" s="49">
        <f t="shared" si="77"/>
        <v>0</v>
      </c>
      <c r="L209" s="45">
        <f t="shared" si="65"/>
        <v>1914</v>
      </c>
      <c r="M209" s="47">
        <f t="shared" si="66"/>
        <v>3622.200000000026</v>
      </c>
      <c r="N209" s="57">
        <v>23690.4</v>
      </c>
      <c r="O209" s="83">
        <f t="shared" si="76"/>
        <v>29123.54214756545</v>
      </c>
      <c r="P209" s="8"/>
      <c r="Q209" s="4"/>
    </row>
    <row r="210" spans="1:17" ht="15.75" hidden="1">
      <c r="A210" s="102" t="s">
        <v>191</v>
      </c>
      <c r="B210" s="56">
        <v>380.1</v>
      </c>
      <c r="C210" s="47">
        <v>34410.6</v>
      </c>
      <c r="D210" s="53">
        <v>-3050</v>
      </c>
      <c r="E210" s="65">
        <v>0</v>
      </c>
      <c r="F210" s="48">
        <f t="shared" si="49"/>
        <v>31360.6</v>
      </c>
      <c r="G210" s="51">
        <v>0</v>
      </c>
      <c r="H210" s="56">
        <v>-238.8</v>
      </c>
      <c r="I210" s="49">
        <v>0</v>
      </c>
      <c r="J210" s="49">
        <v>0</v>
      </c>
      <c r="K210" s="49">
        <f t="shared" si="77"/>
        <v>0</v>
      </c>
      <c r="L210" s="45">
        <f t="shared" si="65"/>
        <v>-238.8</v>
      </c>
      <c r="M210" s="47">
        <f t="shared" si="66"/>
        <v>31121.8</v>
      </c>
      <c r="N210" s="57">
        <v>-13021.1</v>
      </c>
      <c r="O210" s="83">
        <f t="shared" si="76"/>
        <v>18480.799999999996</v>
      </c>
      <c r="P210" s="8"/>
      <c r="Q210" s="4"/>
    </row>
    <row r="211" spans="1:17" ht="15.75" hidden="1">
      <c r="A211" s="102" t="s">
        <v>193</v>
      </c>
      <c r="B211" s="56">
        <v>-210.5999999999999</v>
      </c>
      <c r="C211" s="47">
        <v>-4071.0999999999767</v>
      </c>
      <c r="D211" s="53">
        <v>-3032.400000000004</v>
      </c>
      <c r="E211" s="65">
        <v>0</v>
      </c>
      <c r="F211" s="48">
        <f t="shared" si="49"/>
        <v>-7103.499999999981</v>
      </c>
      <c r="G211" s="51">
        <v>0</v>
      </c>
      <c r="H211" s="56">
        <v>-4100</v>
      </c>
      <c r="I211" s="49">
        <v>0</v>
      </c>
      <c r="J211" s="49">
        <v>0</v>
      </c>
      <c r="K211" s="49">
        <f t="shared" si="77"/>
        <v>0</v>
      </c>
      <c r="L211" s="45">
        <f t="shared" si="65"/>
        <v>-4100</v>
      </c>
      <c r="M211" s="47">
        <f t="shared" si="66"/>
        <v>-11203.499999999982</v>
      </c>
      <c r="N211" s="57">
        <v>12612.6</v>
      </c>
      <c r="O211" s="83">
        <f t="shared" si="76"/>
        <v>1198.5000000000186</v>
      </c>
      <c r="P211" s="8"/>
      <c r="Q211" s="4"/>
    </row>
    <row r="212" spans="1:17" ht="15.75" hidden="1">
      <c r="A212" s="102" t="s">
        <v>194</v>
      </c>
      <c r="B212" s="56">
        <v>-345.60000000000014</v>
      </c>
      <c r="C212" s="47">
        <v>9318.399999999965</v>
      </c>
      <c r="D212" s="53">
        <v>20089.700000000004</v>
      </c>
      <c r="E212" s="65">
        <v>0</v>
      </c>
      <c r="F212" s="48">
        <f t="shared" si="49"/>
        <v>29408.09999999997</v>
      </c>
      <c r="G212" s="51">
        <v>0</v>
      </c>
      <c r="H212" s="56">
        <v>7075</v>
      </c>
      <c r="I212" s="49">
        <v>0</v>
      </c>
      <c r="J212" s="49">
        <v>0</v>
      </c>
      <c r="K212" s="49">
        <f t="shared" si="77"/>
        <v>0</v>
      </c>
      <c r="L212" s="45">
        <f t="shared" si="65"/>
        <v>7075</v>
      </c>
      <c r="M212" s="47">
        <f t="shared" si="66"/>
        <v>36483.09999999997</v>
      </c>
      <c r="N212" s="57">
        <v>-21038.3</v>
      </c>
      <c r="O212" s="83">
        <f t="shared" si="76"/>
        <v>15099.19999999997</v>
      </c>
      <c r="P212" s="8"/>
      <c r="Q212" s="4"/>
    </row>
    <row r="213" spans="1:17" ht="15.75" hidden="1">
      <c r="A213" s="102" t="s">
        <v>195</v>
      </c>
      <c r="B213" s="56">
        <v>-677.6</v>
      </c>
      <c r="C213" s="47">
        <v>25211.1</v>
      </c>
      <c r="D213" s="53">
        <v>-4119.6</v>
      </c>
      <c r="E213" s="53">
        <v>1139.3</v>
      </c>
      <c r="F213" s="48">
        <f t="shared" si="49"/>
        <v>22230.8</v>
      </c>
      <c r="G213" s="51">
        <v>0</v>
      </c>
      <c r="H213" s="56">
        <v>-242.1</v>
      </c>
      <c r="I213" s="49">
        <v>0</v>
      </c>
      <c r="J213" s="49">
        <v>0</v>
      </c>
      <c r="K213" s="49">
        <f t="shared" si="77"/>
        <v>0</v>
      </c>
      <c r="L213" s="45">
        <f t="shared" si="65"/>
        <v>-242.1</v>
      </c>
      <c r="M213" s="47">
        <f t="shared" si="66"/>
        <v>21988.7</v>
      </c>
      <c r="N213" s="57">
        <v>3828.9</v>
      </c>
      <c r="O213" s="83">
        <f t="shared" si="76"/>
        <v>25140.000000000004</v>
      </c>
      <c r="P213" s="8"/>
      <c r="Q213" s="4"/>
    </row>
    <row r="214" spans="1:17" ht="15.75" hidden="1">
      <c r="A214" s="102" t="s">
        <v>199</v>
      </c>
      <c r="B214" s="56">
        <f>205.8-476.9</f>
        <v>-271.09999999999997</v>
      </c>
      <c r="C214" s="47">
        <v>-18457.40000000001</v>
      </c>
      <c r="D214" s="53">
        <v>-11445.400000000009</v>
      </c>
      <c r="E214" s="65">
        <v>0</v>
      </c>
      <c r="F214" s="48">
        <f t="shared" si="49"/>
        <v>-29902.800000000017</v>
      </c>
      <c r="G214" s="51">
        <v>0</v>
      </c>
      <c r="H214" s="56">
        <v>-825.2999999999884</v>
      </c>
      <c r="I214" s="49">
        <v>0</v>
      </c>
      <c r="J214" s="49">
        <v>0</v>
      </c>
      <c r="K214" s="56">
        <v>38000</v>
      </c>
      <c r="L214" s="45">
        <f t="shared" si="65"/>
        <v>37174.70000000001</v>
      </c>
      <c r="M214" s="47">
        <f t="shared" si="66"/>
        <v>7271.899999999994</v>
      </c>
      <c r="N214" s="57">
        <v>-6430.7</v>
      </c>
      <c r="O214" s="83">
        <f t="shared" si="76"/>
        <v>570.0999999999945</v>
      </c>
      <c r="P214" s="8"/>
      <c r="Q214" s="4"/>
    </row>
    <row r="215" spans="1:17" ht="15.75" hidden="1">
      <c r="A215" s="92"/>
      <c r="B215" s="56"/>
      <c r="C215" s="47"/>
      <c r="D215" s="53"/>
      <c r="E215" s="53"/>
      <c r="F215" s="48"/>
      <c r="G215" s="51"/>
      <c r="H215" s="56"/>
      <c r="I215" s="49"/>
      <c r="J215" s="49"/>
      <c r="K215" s="49"/>
      <c r="L215" s="45"/>
      <c r="M215" s="47"/>
      <c r="N215" s="57"/>
      <c r="O215" s="83"/>
      <c r="P215" s="8"/>
      <c r="Q215" s="4"/>
    </row>
    <row r="216" spans="1:17" ht="15.75" hidden="1">
      <c r="A216" s="92" t="s">
        <v>166</v>
      </c>
      <c r="B216" s="56">
        <v>11941.2</v>
      </c>
      <c r="C216" s="47">
        <v>-20955.4</v>
      </c>
      <c r="D216" s="53">
        <v>11113.200000000006</v>
      </c>
      <c r="E216" s="53">
        <v>-3167.800000000001</v>
      </c>
      <c r="F216" s="48">
        <f aca="true" t="shared" si="78" ref="F216:F222">+C216+D216+E216</f>
        <v>-13009.999999999996</v>
      </c>
      <c r="G216" s="51">
        <v>0</v>
      </c>
      <c r="H216" s="56">
        <v>-3000</v>
      </c>
      <c r="I216" s="49">
        <v>0</v>
      </c>
      <c r="J216" s="49">
        <v>0</v>
      </c>
      <c r="K216" s="49">
        <f t="shared" si="77"/>
        <v>0</v>
      </c>
      <c r="L216" s="45">
        <f t="shared" si="65"/>
        <v>-3000</v>
      </c>
      <c r="M216" s="47">
        <f t="shared" si="66"/>
        <v>-16009.999999999996</v>
      </c>
      <c r="N216" s="57">
        <v>3541.7889419999847</v>
      </c>
      <c r="O216" s="83">
        <f t="shared" si="76"/>
        <v>-527.011058000011</v>
      </c>
      <c r="P216" s="8"/>
      <c r="Q216" s="4"/>
    </row>
    <row r="217" spans="1:17" ht="15.75" hidden="1">
      <c r="A217" s="92" t="s">
        <v>167</v>
      </c>
      <c r="B217" s="56">
        <v>17133.100000000002</v>
      </c>
      <c r="C217" s="47">
        <v>10643.200000000012</v>
      </c>
      <c r="D217" s="53">
        <v>3335.7999999999997</v>
      </c>
      <c r="E217" s="53">
        <v>1689.3999999999996</v>
      </c>
      <c r="F217" s="48">
        <f t="shared" si="78"/>
        <v>15668.40000000001</v>
      </c>
      <c r="G217" s="51">
        <v>0</v>
      </c>
      <c r="H217" s="56">
        <v>2062.0999999999913</v>
      </c>
      <c r="I217" s="49">
        <v>0</v>
      </c>
      <c r="J217" s="49">
        <v>0</v>
      </c>
      <c r="K217" s="49">
        <f aca="true" t="shared" si="79" ref="K217:K222">+I217+J217</f>
        <v>0</v>
      </c>
      <c r="L217" s="45">
        <f t="shared" si="65"/>
        <v>2062.0999999999913</v>
      </c>
      <c r="M217" s="47">
        <f t="shared" si="66"/>
        <v>17730.5</v>
      </c>
      <c r="N217" s="57">
        <v>19168.31593499999</v>
      </c>
      <c r="O217" s="83">
        <f t="shared" si="76"/>
        <v>54031.915935</v>
      </c>
      <c r="P217" s="8"/>
      <c r="Q217" s="4"/>
    </row>
    <row r="218" spans="1:17" ht="15.75" hidden="1">
      <c r="A218" s="92" t="s">
        <v>204</v>
      </c>
      <c r="B218" s="56">
        <v>3526.9</v>
      </c>
      <c r="C218" s="47">
        <v>17685.1</v>
      </c>
      <c r="D218" s="53">
        <v>-9089.700000000006</v>
      </c>
      <c r="E218" s="53">
        <v>-4428.4</v>
      </c>
      <c r="F218" s="48">
        <f t="shared" si="78"/>
        <v>4166.999999999993</v>
      </c>
      <c r="G218" s="51">
        <v>0</v>
      </c>
      <c r="H218" s="56">
        <v>4283.900000000009</v>
      </c>
      <c r="I218" s="49">
        <v>0</v>
      </c>
      <c r="J218" s="49">
        <v>0</v>
      </c>
      <c r="K218" s="49">
        <f t="shared" si="79"/>
        <v>0</v>
      </c>
      <c r="L218" s="45">
        <f aca="true" t="shared" si="80" ref="L218:L226">K218+H218+G218</f>
        <v>4283.900000000009</v>
      </c>
      <c r="M218" s="47">
        <f aca="true" t="shared" si="81" ref="M218:M236">+F218+L218</f>
        <v>8450.900000000001</v>
      </c>
      <c r="N218" s="57">
        <v>24978.316596999997</v>
      </c>
      <c r="O218" s="83">
        <f aca="true" t="shared" si="82" ref="O218:O237">M218+N218+B218</f>
        <v>36956.116597</v>
      </c>
      <c r="P218" s="8"/>
      <c r="Q218" s="4"/>
    </row>
    <row r="219" spans="1:17" ht="15.75" hidden="1">
      <c r="A219" s="92" t="s">
        <v>205</v>
      </c>
      <c r="B219" s="56">
        <v>2437.5</v>
      </c>
      <c r="C219" s="47">
        <v>4937.499999999962</v>
      </c>
      <c r="D219" s="53">
        <v>36355.500000000015</v>
      </c>
      <c r="E219" s="53">
        <v>3814</v>
      </c>
      <c r="F219" s="48">
        <f t="shared" si="78"/>
        <v>45106.99999999998</v>
      </c>
      <c r="G219" s="51">
        <v>0</v>
      </c>
      <c r="H219" s="56">
        <v>75</v>
      </c>
      <c r="I219" s="49">
        <v>0</v>
      </c>
      <c r="J219" s="49">
        <v>0</v>
      </c>
      <c r="K219" s="49">
        <f t="shared" si="79"/>
        <v>0</v>
      </c>
      <c r="L219" s="45">
        <f t="shared" si="80"/>
        <v>75</v>
      </c>
      <c r="M219" s="47">
        <f t="shared" si="81"/>
        <v>45181.99999999998</v>
      </c>
      <c r="N219" s="57">
        <v>-42379.73985599998</v>
      </c>
      <c r="O219" s="83">
        <f t="shared" si="82"/>
        <v>5239.760144</v>
      </c>
      <c r="P219" s="8"/>
      <c r="Q219" s="4"/>
    </row>
    <row r="220" spans="1:17" ht="15.75" hidden="1">
      <c r="A220" s="92" t="s">
        <v>208</v>
      </c>
      <c r="B220" s="56">
        <v>3288.6</v>
      </c>
      <c r="C220" s="47">
        <v>-6322.099999999986</v>
      </c>
      <c r="D220" s="53">
        <v>-7460.400000000018</v>
      </c>
      <c r="E220" s="53">
        <v>-1346</v>
      </c>
      <c r="F220" s="48">
        <f t="shared" si="78"/>
        <v>-15128.500000000004</v>
      </c>
      <c r="G220" s="51">
        <v>0</v>
      </c>
      <c r="H220" s="56">
        <v>12070.619999999995</v>
      </c>
      <c r="I220" s="49">
        <v>0</v>
      </c>
      <c r="J220" s="49">
        <v>0</v>
      </c>
      <c r="K220" s="49">
        <f t="shared" si="79"/>
        <v>0</v>
      </c>
      <c r="L220" s="45">
        <f t="shared" si="80"/>
        <v>12070.619999999995</v>
      </c>
      <c r="M220" s="47">
        <f t="shared" si="81"/>
        <v>-3057.8800000000083</v>
      </c>
      <c r="N220" s="57">
        <v>30387.375061000042</v>
      </c>
      <c r="O220" s="83">
        <f t="shared" si="82"/>
        <v>30618.095061000033</v>
      </c>
      <c r="P220" s="8"/>
      <c r="Q220" s="4"/>
    </row>
    <row r="221" spans="1:17" ht="15.75" hidden="1">
      <c r="A221" s="92" t="s">
        <v>211</v>
      </c>
      <c r="B221" s="56">
        <v>1965.9</v>
      </c>
      <c r="C221" s="47">
        <v>27332.499999999996</v>
      </c>
      <c r="D221" s="53">
        <v>-6161.399999999981</v>
      </c>
      <c r="E221" s="53">
        <v>2896.800000000001</v>
      </c>
      <c r="F221" s="48">
        <f t="shared" si="78"/>
        <v>24067.900000000016</v>
      </c>
      <c r="G221" s="51">
        <v>0</v>
      </c>
      <c r="H221" s="56">
        <v>-3154.699999999997</v>
      </c>
      <c r="I221" s="49">
        <v>0</v>
      </c>
      <c r="J221" s="49">
        <v>0</v>
      </c>
      <c r="K221" s="49">
        <f t="shared" si="79"/>
        <v>0</v>
      </c>
      <c r="L221" s="45">
        <f t="shared" si="80"/>
        <v>-3154.699999999997</v>
      </c>
      <c r="M221" s="47">
        <f t="shared" si="81"/>
        <v>20913.20000000002</v>
      </c>
      <c r="N221" s="57">
        <v>-24626.470161400037</v>
      </c>
      <c r="O221" s="83">
        <f t="shared" si="82"/>
        <v>-1747.3701614000179</v>
      </c>
      <c r="P221" s="8"/>
      <c r="Q221" s="4"/>
    </row>
    <row r="222" spans="1:17" ht="15.75" hidden="1">
      <c r="A222" s="92" t="s">
        <v>212</v>
      </c>
      <c r="B222" s="56">
        <v>324.1999999999998</v>
      </c>
      <c r="C222" s="47">
        <v>15677.300000000007</v>
      </c>
      <c r="D222" s="53">
        <v>13945.8</v>
      </c>
      <c r="E222" s="65">
        <v>0</v>
      </c>
      <c r="F222" s="48">
        <f t="shared" si="78"/>
        <v>29623.100000000006</v>
      </c>
      <c r="G222" s="51">
        <v>0</v>
      </c>
      <c r="H222" s="56">
        <v>1425</v>
      </c>
      <c r="I222" s="49">
        <v>0</v>
      </c>
      <c r="J222" s="49">
        <v>0</v>
      </c>
      <c r="K222" s="49">
        <f t="shared" si="79"/>
        <v>0</v>
      </c>
      <c r="L222" s="45">
        <f t="shared" si="80"/>
        <v>1425</v>
      </c>
      <c r="M222" s="47">
        <f t="shared" si="81"/>
        <v>31048.100000000006</v>
      </c>
      <c r="N222" s="57">
        <v>-2468.536486000001</v>
      </c>
      <c r="O222" s="83">
        <f t="shared" si="82"/>
        <v>28903.763514000006</v>
      </c>
      <c r="P222" s="8"/>
      <c r="Q222" s="4"/>
    </row>
    <row r="223" spans="1:17" ht="15.75" hidden="1">
      <c r="A223" s="92" t="s">
        <v>213</v>
      </c>
      <c r="B223" s="56">
        <v>13078.2</v>
      </c>
      <c r="C223" s="47">
        <v>-15629.300000000017</v>
      </c>
      <c r="D223" s="53">
        <v>18263.300000000003</v>
      </c>
      <c r="E223" s="65">
        <v>0</v>
      </c>
      <c r="F223" s="48">
        <f>+C223+D223+E223</f>
        <v>2633.9999999999854</v>
      </c>
      <c r="G223" s="51">
        <v>0</v>
      </c>
      <c r="H223" s="56">
        <v>-6381.199999999997</v>
      </c>
      <c r="I223" s="49">
        <v>0</v>
      </c>
      <c r="J223" s="49">
        <v>0</v>
      </c>
      <c r="K223" s="49">
        <f aca="true" t="shared" si="83" ref="K223:K229">+I223+J223</f>
        <v>0</v>
      </c>
      <c r="L223" s="45">
        <f t="shared" si="80"/>
        <v>-6381.199999999997</v>
      </c>
      <c r="M223" s="47">
        <f t="shared" si="81"/>
        <v>-3747.2000000000116</v>
      </c>
      <c r="N223" s="57">
        <v>23857.74048700002</v>
      </c>
      <c r="O223" s="83">
        <f t="shared" si="82"/>
        <v>33188.74048700001</v>
      </c>
      <c r="P223" s="8"/>
      <c r="Q223" s="4"/>
    </row>
    <row r="224" spans="1:17" ht="15.75" hidden="1">
      <c r="A224" s="92" t="s">
        <v>214</v>
      </c>
      <c r="B224" s="56">
        <v>309.5</v>
      </c>
      <c r="C224" s="47">
        <v>-31998.499999999996</v>
      </c>
      <c r="D224" s="53">
        <v>-16636.900000000012</v>
      </c>
      <c r="E224" s="65">
        <v>0</v>
      </c>
      <c r="F224" s="48">
        <f>+C224+D224+E224</f>
        <v>-48635.40000000001</v>
      </c>
      <c r="G224" s="51">
        <v>0</v>
      </c>
      <c r="H224" s="56">
        <v>-4011.9000000000087</v>
      </c>
      <c r="I224" s="49">
        <v>0</v>
      </c>
      <c r="J224" s="49">
        <v>0</v>
      </c>
      <c r="K224" s="49">
        <f t="shared" si="83"/>
        <v>0</v>
      </c>
      <c r="L224" s="45">
        <f t="shared" si="80"/>
        <v>-4011.9000000000087</v>
      </c>
      <c r="M224" s="47">
        <f t="shared" si="81"/>
        <v>-52647.30000000002</v>
      </c>
      <c r="N224" s="57">
        <v>39791.51906319801</v>
      </c>
      <c r="O224" s="83">
        <f t="shared" si="82"/>
        <v>-12546.28093680201</v>
      </c>
      <c r="P224" s="8"/>
      <c r="Q224" s="4"/>
    </row>
    <row r="225" spans="1:17" ht="15.75" hidden="1">
      <c r="A225" s="92" t="s">
        <v>216</v>
      </c>
      <c r="B225" s="56">
        <v>-1047.9</v>
      </c>
      <c r="C225" s="47">
        <v>68103.29999999999</v>
      </c>
      <c r="D225" s="53">
        <v>5678.600000000011</v>
      </c>
      <c r="E225" s="65">
        <v>0</v>
      </c>
      <c r="F225" s="48">
        <f>+C225+D225+E225</f>
        <v>73781.9</v>
      </c>
      <c r="G225" s="51">
        <v>0</v>
      </c>
      <c r="H225" s="56">
        <v>196.84000000001106</v>
      </c>
      <c r="I225" s="49">
        <v>0</v>
      </c>
      <c r="J225" s="49">
        <v>0</v>
      </c>
      <c r="K225" s="49">
        <f t="shared" si="83"/>
        <v>0</v>
      </c>
      <c r="L225" s="45">
        <f t="shared" si="80"/>
        <v>196.84000000001106</v>
      </c>
      <c r="M225" s="47">
        <f t="shared" si="81"/>
        <v>73978.74</v>
      </c>
      <c r="N225" s="57">
        <v>-73937.53473300002</v>
      </c>
      <c r="O225" s="83">
        <f t="shared" si="82"/>
        <v>-1006.6947330000171</v>
      </c>
      <c r="P225" s="8"/>
      <c r="Q225" s="4"/>
    </row>
    <row r="226" spans="1:17" ht="15.75" hidden="1">
      <c r="A226" s="92" t="s">
        <v>217</v>
      </c>
      <c r="B226" s="56">
        <v>4305.6</v>
      </c>
      <c r="C226" s="47">
        <v>-35585.50000000003</v>
      </c>
      <c r="D226" s="53">
        <v>6314.799999999997</v>
      </c>
      <c r="E226" s="65">
        <v>0</v>
      </c>
      <c r="F226" s="48">
        <f>+C226+D226+E226</f>
        <v>-29270.700000000033</v>
      </c>
      <c r="G226" s="51">
        <v>0</v>
      </c>
      <c r="H226" s="56">
        <v>-6033.940000000002</v>
      </c>
      <c r="I226" s="49">
        <v>0</v>
      </c>
      <c r="J226" s="49">
        <v>0</v>
      </c>
      <c r="K226" s="49">
        <f t="shared" si="83"/>
        <v>0</v>
      </c>
      <c r="L226" s="45">
        <f t="shared" si="80"/>
        <v>-6033.940000000002</v>
      </c>
      <c r="M226" s="47">
        <f t="shared" si="81"/>
        <v>-35304.640000000036</v>
      </c>
      <c r="N226" s="57">
        <v>40607.447153000045</v>
      </c>
      <c r="O226" s="83">
        <f t="shared" si="82"/>
        <v>9608.40715300001</v>
      </c>
      <c r="P226" s="8"/>
      <c r="Q226" s="4"/>
    </row>
    <row r="227" spans="1:17" ht="15.75" hidden="1">
      <c r="A227" s="92" t="s">
        <v>220</v>
      </c>
      <c r="B227" s="56">
        <v>3232.2</v>
      </c>
      <c r="C227" s="47">
        <v>35679.10000000004</v>
      </c>
      <c r="D227" s="53">
        <v>22339.200000000004</v>
      </c>
      <c r="E227" s="65">
        <v>0</v>
      </c>
      <c r="F227" s="48">
        <f>+C227+D227+E227</f>
        <v>58018.30000000005</v>
      </c>
      <c r="G227" s="51">
        <v>0</v>
      </c>
      <c r="H227" s="56">
        <v>10591.660000000003</v>
      </c>
      <c r="I227" s="49">
        <v>0</v>
      </c>
      <c r="J227" s="49">
        <v>0</v>
      </c>
      <c r="K227" s="49">
        <f t="shared" si="83"/>
        <v>0</v>
      </c>
      <c r="L227" s="45">
        <f>K227+H227+G227</f>
        <v>10591.660000000003</v>
      </c>
      <c r="M227" s="47">
        <f t="shared" si="81"/>
        <v>68609.96000000005</v>
      </c>
      <c r="N227" s="57">
        <v>-72316.07657700004</v>
      </c>
      <c r="O227" s="83">
        <f t="shared" si="82"/>
        <v>-473.9165769999936</v>
      </c>
      <c r="P227" s="8"/>
      <c r="Q227" s="4"/>
    </row>
    <row r="228" spans="1:17" ht="15.75" hidden="1">
      <c r="A228" s="92"/>
      <c r="B228" s="56"/>
      <c r="C228" s="47"/>
      <c r="D228" s="53"/>
      <c r="E228" s="65"/>
      <c r="F228" s="48"/>
      <c r="G228" s="51"/>
      <c r="H228" s="56"/>
      <c r="I228" s="49">
        <v>0</v>
      </c>
      <c r="J228" s="49">
        <v>0</v>
      </c>
      <c r="K228" s="49">
        <f t="shared" si="83"/>
        <v>0</v>
      </c>
      <c r="L228" s="45"/>
      <c r="M228" s="47"/>
      <c r="N228" s="57"/>
      <c r="O228" s="83"/>
      <c r="P228" s="8"/>
      <c r="Q228" s="4"/>
    </row>
    <row r="229" spans="1:20" ht="15.75" hidden="1">
      <c r="A229" s="92" t="s">
        <v>181</v>
      </c>
      <c r="B229" s="56">
        <v>-531.829775</v>
      </c>
      <c r="C229" s="47">
        <v>-44275.90000000001</v>
      </c>
      <c r="D229" s="53">
        <v>23302.699999999997</v>
      </c>
      <c r="E229" s="65">
        <v>731</v>
      </c>
      <c r="F229" s="48">
        <f aca="true" t="shared" si="84" ref="F229:F251">+C229+D229+E229</f>
        <v>-20242.20000000001</v>
      </c>
      <c r="G229" s="51">
        <v>0</v>
      </c>
      <c r="H229" s="56">
        <v>-4397.860000000001</v>
      </c>
      <c r="I229" s="49">
        <v>0</v>
      </c>
      <c r="J229" s="49">
        <v>0</v>
      </c>
      <c r="K229" s="49">
        <f t="shared" si="83"/>
        <v>0</v>
      </c>
      <c r="L229" s="45">
        <f aca="true" t="shared" si="85" ref="L229:L236">K229+H229+G229</f>
        <v>-4397.860000000001</v>
      </c>
      <c r="M229" s="47">
        <f t="shared" si="81"/>
        <v>-24640.060000000012</v>
      </c>
      <c r="N229" s="57">
        <v>25452.607894000008</v>
      </c>
      <c r="O229" s="83">
        <f t="shared" si="82"/>
        <v>280.7181189999957</v>
      </c>
      <c r="P229" s="8"/>
      <c r="Q229" s="4"/>
      <c r="T229" s="2">
        <f>+O229-Q229</f>
        <v>280.7181189999957</v>
      </c>
    </row>
    <row r="230" spans="1:20" ht="15.75" hidden="1">
      <c r="A230" s="92" t="s">
        <v>167</v>
      </c>
      <c r="B230" s="56">
        <v>32.099999999999994</v>
      </c>
      <c r="C230" s="47">
        <v>47391.700000000026</v>
      </c>
      <c r="D230" s="53">
        <v>-15928.899999999994</v>
      </c>
      <c r="E230" s="65">
        <v>1048.699999999999</v>
      </c>
      <c r="F230" s="48">
        <f t="shared" si="84"/>
        <v>32511.50000000003</v>
      </c>
      <c r="G230" s="51">
        <v>0</v>
      </c>
      <c r="H230" s="56">
        <v>8102.199999999997</v>
      </c>
      <c r="I230" s="49">
        <v>0</v>
      </c>
      <c r="J230" s="49">
        <v>0</v>
      </c>
      <c r="K230" s="49">
        <f aca="true" t="shared" si="86" ref="K230:K237">+I230+J230</f>
        <v>0</v>
      </c>
      <c r="L230" s="45">
        <f t="shared" si="85"/>
        <v>8102.199999999997</v>
      </c>
      <c r="M230" s="47">
        <f t="shared" si="81"/>
        <v>40613.700000000026</v>
      </c>
      <c r="N230" s="57">
        <v>31797.54333099998</v>
      </c>
      <c r="O230" s="83">
        <f t="shared" si="82"/>
        <v>72443.34333100001</v>
      </c>
      <c r="P230" s="8"/>
      <c r="Q230" s="4"/>
      <c r="T230" s="2">
        <f aca="true" t="shared" si="87" ref="T230:T241">+O230-Q230</f>
        <v>72443.34333100001</v>
      </c>
    </row>
    <row r="231" spans="1:20" ht="15.75">
      <c r="A231" s="92" t="s">
        <v>222</v>
      </c>
      <c r="B231" s="56">
        <v>1624.2</v>
      </c>
      <c r="C231" s="47">
        <v>-51013.39999999999</v>
      </c>
      <c r="D231" s="53">
        <v>2101.299999999981</v>
      </c>
      <c r="E231" s="65">
        <v>-1979.699999999999</v>
      </c>
      <c r="F231" s="48">
        <f t="shared" si="84"/>
        <v>-50891.8</v>
      </c>
      <c r="G231" s="51">
        <v>0</v>
      </c>
      <c r="H231" s="56">
        <v>-5885.300000000003</v>
      </c>
      <c r="I231" s="49">
        <v>0</v>
      </c>
      <c r="J231" s="49">
        <v>0</v>
      </c>
      <c r="K231" s="49">
        <f t="shared" si="86"/>
        <v>0</v>
      </c>
      <c r="L231" s="45">
        <f>K231+H231+G231</f>
        <v>-5885.300000000003</v>
      </c>
      <c r="M231" s="47">
        <f t="shared" si="81"/>
        <v>-56777.100000000006</v>
      </c>
      <c r="N231" s="57">
        <v>21939.26300299885</v>
      </c>
      <c r="O231" s="83">
        <f t="shared" si="82"/>
        <v>-33213.63699700116</v>
      </c>
      <c r="P231" s="8"/>
      <c r="Q231" s="4"/>
      <c r="T231" s="2">
        <f t="shared" si="87"/>
        <v>-33213.63699700116</v>
      </c>
    </row>
    <row r="232" spans="1:20" ht="15.75">
      <c r="A232" s="92" t="s">
        <v>185</v>
      </c>
      <c r="B232" s="56">
        <v>-135.7</v>
      </c>
      <c r="C232" s="47">
        <v>26368.899999999972</v>
      </c>
      <c r="D232" s="53">
        <v>10703.200000000004</v>
      </c>
      <c r="E232" s="65">
        <v>0</v>
      </c>
      <c r="F232" s="48">
        <f t="shared" si="84"/>
        <v>37072.09999999998</v>
      </c>
      <c r="G232" s="51">
        <v>0</v>
      </c>
      <c r="H232" s="56">
        <v>12166.300000000003</v>
      </c>
      <c r="I232" s="49">
        <v>0</v>
      </c>
      <c r="J232" s="49">
        <v>0</v>
      </c>
      <c r="K232" s="49">
        <f t="shared" si="86"/>
        <v>0</v>
      </c>
      <c r="L232" s="45">
        <f t="shared" si="85"/>
        <v>12166.300000000003</v>
      </c>
      <c r="M232" s="47">
        <f t="shared" si="81"/>
        <v>49238.39999999998</v>
      </c>
      <c r="N232" s="57">
        <v>-27495.675168998798</v>
      </c>
      <c r="O232" s="83">
        <f t="shared" si="82"/>
        <v>21607.02483100118</v>
      </c>
      <c r="P232" s="8"/>
      <c r="Q232" s="4"/>
      <c r="T232" s="2">
        <f t="shared" si="87"/>
        <v>21607.02483100118</v>
      </c>
    </row>
    <row r="233" spans="1:20" ht="15.75">
      <c r="A233" s="92" t="s">
        <v>186</v>
      </c>
      <c r="B233" s="56">
        <v>168.60000000000002</v>
      </c>
      <c r="C233" s="47">
        <v>16422.000000000015</v>
      </c>
      <c r="D233" s="53">
        <v>21843.79999999998</v>
      </c>
      <c r="E233" s="65">
        <v>0</v>
      </c>
      <c r="F233" s="48">
        <f t="shared" si="84"/>
        <v>38265.799999999996</v>
      </c>
      <c r="G233" s="51">
        <v>0</v>
      </c>
      <c r="H233" s="56">
        <v>2598.199999999997</v>
      </c>
      <c r="I233" s="49">
        <v>0</v>
      </c>
      <c r="J233" s="49">
        <v>0</v>
      </c>
      <c r="K233" s="49">
        <f t="shared" si="86"/>
        <v>0</v>
      </c>
      <c r="L233" s="45">
        <f t="shared" si="85"/>
        <v>2598.199999999997</v>
      </c>
      <c r="M233" s="47">
        <f t="shared" si="81"/>
        <v>40863.99999999999</v>
      </c>
      <c r="N233" s="57">
        <v>-9353.301290999996</v>
      </c>
      <c r="O233" s="83">
        <f t="shared" si="82"/>
        <v>31679.298708999995</v>
      </c>
      <c r="P233" s="8"/>
      <c r="Q233" s="4"/>
      <c r="T233" s="2">
        <f t="shared" si="87"/>
        <v>31679.298708999995</v>
      </c>
    </row>
    <row r="234" spans="1:20" ht="15.75">
      <c r="A234" s="92" t="s">
        <v>170</v>
      </c>
      <c r="B234" s="56">
        <v>-225.39999999999998</v>
      </c>
      <c r="C234" s="47">
        <v>59714.719417999964</v>
      </c>
      <c r="D234" s="53">
        <v>-16638.99999999997</v>
      </c>
      <c r="E234" s="65">
        <v>1514.7999999999993</v>
      </c>
      <c r="F234" s="48">
        <f t="shared" si="84"/>
        <v>44590.519417999996</v>
      </c>
      <c r="G234" s="51">
        <v>0</v>
      </c>
      <c r="H234" s="49">
        <v>0</v>
      </c>
      <c r="I234" s="49">
        <v>0</v>
      </c>
      <c r="J234" s="49">
        <v>0</v>
      </c>
      <c r="K234" s="65">
        <f t="shared" si="86"/>
        <v>0</v>
      </c>
      <c r="L234" s="65">
        <f t="shared" si="85"/>
        <v>0</v>
      </c>
      <c r="M234" s="47">
        <f t="shared" si="81"/>
        <v>44590.519417999996</v>
      </c>
      <c r="N234" s="57">
        <v>-7647.447547333333</v>
      </c>
      <c r="O234" s="83">
        <f t="shared" si="82"/>
        <v>36717.671870666665</v>
      </c>
      <c r="P234" s="8"/>
      <c r="Q234" s="4"/>
      <c r="T234" s="2">
        <f t="shared" si="87"/>
        <v>36717.671870666665</v>
      </c>
    </row>
    <row r="235" spans="1:20" ht="15.75">
      <c r="A235" s="92" t="s">
        <v>189</v>
      </c>
      <c r="B235" s="56">
        <v>-1090.9</v>
      </c>
      <c r="C235" s="47">
        <v>22559.68058200003</v>
      </c>
      <c r="D235" s="53">
        <v>8419.099999999984</v>
      </c>
      <c r="E235" s="65">
        <v>-1887.699999999999</v>
      </c>
      <c r="F235" s="48">
        <f t="shared" si="84"/>
        <v>29091.080582000017</v>
      </c>
      <c r="G235" s="51">
        <v>0</v>
      </c>
      <c r="H235" s="56">
        <v>5200</v>
      </c>
      <c r="I235" s="49">
        <v>0</v>
      </c>
      <c r="J235" s="49">
        <v>0</v>
      </c>
      <c r="K235" s="65">
        <f t="shared" si="86"/>
        <v>0</v>
      </c>
      <c r="L235" s="48">
        <f t="shared" si="85"/>
        <v>5200</v>
      </c>
      <c r="M235" s="47">
        <f t="shared" si="81"/>
        <v>34291.08058200002</v>
      </c>
      <c r="N235" s="57">
        <v>8793.451548333354</v>
      </c>
      <c r="O235" s="83">
        <f t="shared" si="82"/>
        <v>41993.63213033337</v>
      </c>
      <c r="P235" s="8"/>
      <c r="Q235" s="4"/>
      <c r="T235" s="2">
        <f t="shared" si="87"/>
        <v>41993.63213033337</v>
      </c>
    </row>
    <row r="236" spans="1:20" ht="15.75">
      <c r="A236" s="92" t="s">
        <v>190</v>
      </c>
      <c r="B236" s="56">
        <v>-1091.901097</v>
      </c>
      <c r="C236" s="47">
        <v>36345.899999999965</v>
      </c>
      <c r="D236" s="53">
        <v>5720.69999999999</v>
      </c>
      <c r="E236" s="65">
        <v>-27.899999999999636</v>
      </c>
      <c r="F236" s="48">
        <f t="shared" si="84"/>
        <v>42038.69999999995</v>
      </c>
      <c r="G236" s="51">
        <v>0</v>
      </c>
      <c r="H236" s="56">
        <v>-4485.199999999997</v>
      </c>
      <c r="I236" s="49">
        <v>0</v>
      </c>
      <c r="J236" s="49">
        <v>0</v>
      </c>
      <c r="K236" s="65">
        <f t="shared" si="86"/>
        <v>0</v>
      </c>
      <c r="L236" s="48">
        <f t="shared" si="85"/>
        <v>-4485.199999999997</v>
      </c>
      <c r="M236" s="47">
        <f t="shared" si="81"/>
        <v>37553.499999999956</v>
      </c>
      <c r="N236" s="57">
        <v>-33091.22314885497</v>
      </c>
      <c r="O236" s="83">
        <f t="shared" si="82"/>
        <v>3370.375754144983</v>
      </c>
      <c r="P236" s="8"/>
      <c r="Q236" s="4"/>
      <c r="T236" s="2">
        <f t="shared" si="87"/>
        <v>3370.375754144983</v>
      </c>
    </row>
    <row r="237" spans="1:20" ht="15.75">
      <c r="A237" s="92" t="s">
        <v>192</v>
      </c>
      <c r="B237" s="56">
        <v>-132</v>
      </c>
      <c r="C237" s="47">
        <v>22481.35422600001</v>
      </c>
      <c r="D237" s="53">
        <v>12110.800000000025</v>
      </c>
      <c r="E237" s="65">
        <v>2690.6000000000004</v>
      </c>
      <c r="F237" s="48">
        <f t="shared" si="84"/>
        <v>37282.754226000034</v>
      </c>
      <c r="G237" s="51">
        <v>0</v>
      </c>
      <c r="H237" s="56">
        <v>5672.100000000006</v>
      </c>
      <c r="I237" s="49">
        <v>0</v>
      </c>
      <c r="J237" s="49">
        <v>0</v>
      </c>
      <c r="K237" s="65">
        <f t="shared" si="86"/>
        <v>0</v>
      </c>
      <c r="L237" s="48">
        <f>K237+H237+G237</f>
        <v>5672.100000000006</v>
      </c>
      <c r="M237" s="47">
        <f>+F237+L237</f>
        <v>42954.85422600004</v>
      </c>
      <c r="N237" s="57">
        <v>-35802.24299224104</v>
      </c>
      <c r="O237" s="83">
        <f t="shared" si="82"/>
        <v>7020.611233759002</v>
      </c>
      <c r="P237" s="8"/>
      <c r="Q237" s="4"/>
      <c r="T237" s="2">
        <f t="shared" si="87"/>
        <v>7020.611233759002</v>
      </c>
    </row>
    <row r="238" spans="1:20" ht="15.75">
      <c r="A238" s="92" t="s">
        <v>196</v>
      </c>
      <c r="B238" s="56">
        <v>-781.4</v>
      </c>
      <c r="C238" s="47">
        <v>32410.200000000026</v>
      </c>
      <c r="D238" s="53">
        <v>23086.599999999973</v>
      </c>
      <c r="E238" s="65">
        <v>3218.699999999997</v>
      </c>
      <c r="F238" s="48">
        <f t="shared" si="84"/>
        <v>58715.5</v>
      </c>
      <c r="G238" s="51">
        <v>0</v>
      </c>
      <c r="H238" s="56">
        <v>5125.199999999997</v>
      </c>
      <c r="I238" s="49">
        <v>0</v>
      </c>
      <c r="J238" s="49">
        <v>0</v>
      </c>
      <c r="K238" s="65">
        <f>+I238+J238</f>
        <v>0</v>
      </c>
      <c r="L238" s="48">
        <f>K238+H238+G238</f>
        <v>5125.199999999997</v>
      </c>
      <c r="M238" s="47">
        <f>+F238+L238</f>
        <v>63840.7</v>
      </c>
      <c r="N238" s="57">
        <v>8623.48497712049</v>
      </c>
      <c r="O238" s="83">
        <f>M238+N238+B238</f>
        <v>71682.7849771205</v>
      </c>
      <c r="P238" s="8"/>
      <c r="Q238" s="4"/>
      <c r="T238" s="2">
        <f t="shared" si="87"/>
        <v>71682.7849771205</v>
      </c>
    </row>
    <row r="239" spans="1:20" ht="15.75">
      <c r="A239" s="92" t="s">
        <v>197</v>
      </c>
      <c r="B239" s="56">
        <v>202.8</v>
      </c>
      <c r="C239" s="47">
        <v>7081.300000000003</v>
      </c>
      <c r="D239" s="53">
        <v>27282.600000000028</v>
      </c>
      <c r="E239" s="65">
        <v>-4976.199999999999</v>
      </c>
      <c r="F239" s="48">
        <f t="shared" si="84"/>
        <v>29387.700000000033</v>
      </c>
      <c r="G239" s="51">
        <v>0</v>
      </c>
      <c r="H239" s="56">
        <v>1100</v>
      </c>
      <c r="I239" s="49">
        <v>0</v>
      </c>
      <c r="J239" s="49">
        <v>0</v>
      </c>
      <c r="K239" s="65">
        <f>+I239+J239</f>
        <v>0</v>
      </c>
      <c r="L239" s="48">
        <f>K239+H239+G239</f>
        <v>1100</v>
      </c>
      <c r="M239" s="47">
        <f>+F239+L239</f>
        <v>30487.700000000033</v>
      </c>
      <c r="N239" s="57">
        <v>1661.322244999972</v>
      </c>
      <c r="O239" s="83">
        <f>M239+N239+B239</f>
        <v>32351.822245000007</v>
      </c>
      <c r="P239" s="8"/>
      <c r="Q239" s="4"/>
      <c r="T239" s="2">
        <f t="shared" si="87"/>
        <v>32351.822245000007</v>
      </c>
    </row>
    <row r="240" spans="1:20" ht="15.75">
      <c r="A240" s="92" t="s">
        <v>198</v>
      </c>
      <c r="B240" s="56">
        <v>2265.2</v>
      </c>
      <c r="C240" s="47">
        <v>43077.371799999964</v>
      </c>
      <c r="D240" s="53">
        <v>19191.961586999998</v>
      </c>
      <c r="E240" s="65">
        <v>-238</v>
      </c>
      <c r="F240" s="48">
        <f t="shared" si="84"/>
        <v>62031.33338699996</v>
      </c>
      <c r="G240" s="51">
        <v>0</v>
      </c>
      <c r="H240" s="56">
        <v>4734.687187999996</v>
      </c>
      <c r="I240" s="49">
        <v>0</v>
      </c>
      <c r="J240" s="49">
        <v>0</v>
      </c>
      <c r="K240" s="65">
        <f>+I240+J240</f>
        <v>0</v>
      </c>
      <c r="L240" s="48">
        <f>K240+H240+G240</f>
        <v>4734.687187999996</v>
      </c>
      <c r="M240" s="47">
        <f>+F240+L240</f>
        <v>66766.02057499996</v>
      </c>
      <c r="N240" s="57">
        <v>-92832.60336359993</v>
      </c>
      <c r="O240" s="83">
        <f>M240+N240+B240</f>
        <v>-23801.382788599974</v>
      </c>
      <c r="P240" s="8"/>
      <c r="Q240" s="4"/>
      <c r="T240" s="2">
        <f t="shared" si="87"/>
        <v>-23801.382788599974</v>
      </c>
    </row>
    <row r="241" spans="1:20" ht="15.75">
      <c r="A241" s="92"/>
      <c r="B241" s="56"/>
      <c r="C241" s="47"/>
      <c r="D241" s="53"/>
      <c r="E241" s="53"/>
      <c r="F241" s="48"/>
      <c r="G241" s="51"/>
      <c r="H241" s="56"/>
      <c r="I241" s="49"/>
      <c r="J241" s="49"/>
      <c r="K241" s="65"/>
      <c r="L241" s="48"/>
      <c r="M241" s="47"/>
      <c r="N241" s="57"/>
      <c r="O241" s="83"/>
      <c r="P241" s="8"/>
      <c r="Q241" s="4"/>
      <c r="T241" s="2">
        <f t="shared" si="87"/>
        <v>0</v>
      </c>
    </row>
    <row r="242" spans="1:17" ht="15.75">
      <c r="A242" s="92" t="s">
        <v>201</v>
      </c>
      <c r="B242" s="56">
        <v>136.64001789382007</v>
      </c>
      <c r="C242" s="47">
        <v>-11590.930657999968</v>
      </c>
      <c r="D242" s="53">
        <v>15066.399999999989</v>
      </c>
      <c r="E242" s="53">
        <v>-35.70000000000073</v>
      </c>
      <c r="F242" s="48">
        <f t="shared" si="84"/>
        <v>3439.7693420000196</v>
      </c>
      <c r="G242" s="51">
        <v>0</v>
      </c>
      <c r="H242" s="56">
        <v>9026.200000000012</v>
      </c>
      <c r="I242" s="49">
        <v>0</v>
      </c>
      <c r="J242" s="49">
        <v>0</v>
      </c>
      <c r="K242" s="49">
        <f>+I242+J242</f>
        <v>0</v>
      </c>
      <c r="L242" s="48">
        <f aca="true" t="shared" si="88" ref="L242:L252">K242+H242+G242</f>
        <v>9026.200000000012</v>
      </c>
      <c r="M242" s="47">
        <f aca="true" t="shared" si="89" ref="M242:M249">+F242+L242</f>
        <v>12465.969342000031</v>
      </c>
      <c r="N242" s="57">
        <v>-1069.5320922818337</v>
      </c>
      <c r="O242" s="83">
        <f aca="true" t="shared" si="90" ref="O242:O248">M242+N242+B242</f>
        <v>11533.077267612018</v>
      </c>
      <c r="P242" s="8"/>
      <c r="Q242" s="4"/>
    </row>
    <row r="243" spans="1:17" ht="15.75">
      <c r="A243" s="92" t="s">
        <v>167</v>
      </c>
      <c r="B243" s="56">
        <v>1692.6757258849655</v>
      </c>
      <c r="C243" s="47">
        <v>27513.59999999999</v>
      </c>
      <c r="D243" s="53">
        <v>15942.900000000027</v>
      </c>
      <c r="E243" s="53">
        <v>4588.800000000001</v>
      </c>
      <c r="F243" s="48">
        <f t="shared" si="84"/>
        <v>48045.30000000002</v>
      </c>
      <c r="G243" s="51">
        <v>0</v>
      </c>
      <c r="H243" s="56">
        <v>-2135.800000000003</v>
      </c>
      <c r="I243" s="49">
        <v>0</v>
      </c>
      <c r="J243" s="49">
        <v>0</v>
      </c>
      <c r="K243" s="49">
        <f aca="true" t="shared" si="91" ref="K243:K251">+I243+J243</f>
        <v>0</v>
      </c>
      <c r="L243" s="48">
        <f t="shared" si="88"/>
        <v>-2135.800000000003</v>
      </c>
      <c r="M243" s="47">
        <f t="shared" si="89"/>
        <v>45909.500000000015</v>
      </c>
      <c r="N243" s="57">
        <v>-33565.81030027455</v>
      </c>
      <c r="O243" s="83">
        <f t="shared" si="90"/>
        <v>14036.365425610431</v>
      </c>
      <c r="P243" s="8"/>
      <c r="Q243" s="4"/>
    </row>
    <row r="244" spans="1:17" ht="15.75">
      <c r="A244" s="92" t="s">
        <v>202</v>
      </c>
      <c r="B244" s="56">
        <v>18353.972444385865</v>
      </c>
      <c r="C244" s="47">
        <v>-14809.699999999968</v>
      </c>
      <c r="D244" s="53">
        <v>5469.899999999965</v>
      </c>
      <c r="E244" s="53">
        <v>-4772.5</v>
      </c>
      <c r="F244" s="48">
        <f t="shared" si="84"/>
        <v>-14112.300000000003</v>
      </c>
      <c r="G244" s="51">
        <v>0</v>
      </c>
      <c r="H244" s="56">
        <v>3090.0999999999913</v>
      </c>
      <c r="I244" s="49">
        <v>0</v>
      </c>
      <c r="J244" s="49">
        <v>0</v>
      </c>
      <c r="K244" s="49">
        <f t="shared" si="91"/>
        <v>0</v>
      </c>
      <c r="L244" s="48">
        <f t="shared" si="88"/>
        <v>3090.0999999999913</v>
      </c>
      <c r="M244" s="47">
        <f t="shared" si="89"/>
        <v>-11022.200000000012</v>
      </c>
      <c r="N244" s="57">
        <v>21246.62747991198</v>
      </c>
      <c r="O244" s="83">
        <f t="shared" si="90"/>
        <v>28578.39992429783</v>
      </c>
      <c r="P244" s="8"/>
      <c r="Q244" s="4"/>
    </row>
    <row r="245" spans="1:17" ht="15.75">
      <c r="A245" s="92" t="s">
        <v>206</v>
      </c>
      <c r="B245" s="56">
        <v>-469.26569325</v>
      </c>
      <c r="C245" s="47">
        <v>2349.6999999999825</v>
      </c>
      <c r="D245" s="53">
        <v>35116.50000000002</v>
      </c>
      <c r="E245" s="53">
        <v>1924.2999999999993</v>
      </c>
      <c r="F245" s="48">
        <f t="shared" si="84"/>
        <v>39390.5</v>
      </c>
      <c r="G245" s="51">
        <v>0</v>
      </c>
      <c r="H245" s="56">
        <v>-1731.7999999999884</v>
      </c>
      <c r="I245" s="49"/>
      <c r="J245" s="49">
        <v>0</v>
      </c>
      <c r="K245" s="49">
        <f t="shared" si="91"/>
        <v>0</v>
      </c>
      <c r="L245" s="48">
        <f t="shared" si="88"/>
        <v>-1731.7999999999884</v>
      </c>
      <c r="M245" s="47">
        <f t="shared" si="89"/>
        <v>37658.70000000001</v>
      </c>
      <c r="N245" s="57">
        <v>995.3382846303866</v>
      </c>
      <c r="O245" s="83">
        <f t="shared" si="90"/>
        <v>38184.772591380395</v>
      </c>
      <c r="P245" s="8"/>
      <c r="Q245" s="4"/>
    </row>
    <row r="246" spans="1:17" ht="15.75">
      <c r="A246" s="92" t="s">
        <v>207</v>
      </c>
      <c r="B246" s="56">
        <v>180.2</v>
      </c>
      <c r="C246" s="47">
        <v>18213.799999999974</v>
      </c>
      <c r="D246" s="53">
        <v>4820.399999999939</v>
      </c>
      <c r="E246" s="53">
        <v>-2964.8999999999996</v>
      </c>
      <c r="F246" s="48">
        <f t="shared" si="84"/>
        <v>20069.299999999916</v>
      </c>
      <c r="G246" s="51">
        <v>0</v>
      </c>
      <c r="H246" s="56">
        <v>13914.299999999988</v>
      </c>
      <c r="I246" s="49"/>
      <c r="J246" s="49">
        <v>0</v>
      </c>
      <c r="K246" s="49">
        <f t="shared" si="91"/>
        <v>0</v>
      </c>
      <c r="L246" s="48">
        <f t="shared" si="88"/>
        <v>13914.299999999988</v>
      </c>
      <c r="M246" s="47">
        <f t="shared" si="89"/>
        <v>33983.599999999904</v>
      </c>
      <c r="N246" s="57">
        <v>-5293.410068835525</v>
      </c>
      <c r="O246" s="83">
        <f t="shared" si="90"/>
        <v>28870.38993116438</v>
      </c>
      <c r="P246" s="8"/>
      <c r="Q246" s="4"/>
    </row>
    <row r="247" spans="1:17" ht="15.75">
      <c r="A247" s="92" t="s">
        <v>170</v>
      </c>
      <c r="B247" s="56">
        <v>1967.8999999999999</v>
      </c>
      <c r="C247" s="47">
        <v>-17151.700000000026</v>
      </c>
      <c r="D247" s="53">
        <v>19492.200000000073</v>
      </c>
      <c r="E247" s="53">
        <v>3481.8999999999996</v>
      </c>
      <c r="F247" s="48">
        <f>+C247+D247+E247</f>
        <v>5822.400000000047</v>
      </c>
      <c r="G247" s="51">
        <v>0</v>
      </c>
      <c r="H247" s="56">
        <v>-6417.899999999994</v>
      </c>
      <c r="I247" s="49"/>
      <c r="J247" s="49">
        <v>0</v>
      </c>
      <c r="K247" s="49">
        <f t="shared" si="91"/>
        <v>0</v>
      </c>
      <c r="L247" s="48">
        <f t="shared" si="88"/>
        <v>-6417.899999999994</v>
      </c>
      <c r="M247" s="47">
        <f t="shared" si="89"/>
        <v>-595.4999999999472</v>
      </c>
      <c r="N247" s="57">
        <v>3983.8431937057703</v>
      </c>
      <c r="O247" s="83">
        <f t="shared" si="90"/>
        <v>5356.243193705823</v>
      </c>
      <c r="P247" s="8"/>
      <c r="Q247" s="4"/>
    </row>
    <row r="248" spans="1:17" ht="15.75">
      <c r="A248" s="92" t="s">
        <v>172</v>
      </c>
      <c r="B248" s="56">
        <v>-861.827419904319</v>
      </c>
      <c r="C248" s="47">
        <v>7027.400000000067</v>
      </c>
      <c r="D248" s="53">
        <v>11557.499999999978</v>
      </c>
      <c r="E248" s="65">
        <v>742.5</v>
      </c>
      <c r="F248" s="48">
        <f t="shared" si="84"/>
        <v>19327.400000000045</v>
      </c>
      <c r="G248" s="51">
        <v>0</v>
      </c>
      <c r="H248" s="56">
        <v>982.1999999999971</v>
      </c>
      <c r="I248" s="49"/>
      <c r="J248" s="49">
        <v>0</v>
      </c>
      <c r="K248" s="49">
        <f t="shared" si="91"/>
        <v>0</v>
      </c>
      <c r="L248" s="48">
        <f t="shared" si="88"/>
        <v>982.1999999999971</v>
      </c>
      <c r="M248" s="47">
        <f t="shared" si="89"/>
        <v>20309.600000000042</v>
      </c>
      <c r="N248" s="57">
        <v>-1631.829925518421</v>
      </c>
      <c r="O248" s="83">
        <f t="shared" si="90"/>
        <v>17815.942654577302</v>
      </c>
      <c r="P248" s="8"/>
      <c r="Q248" s="4"/>
    </row>
    <row r="249" spans="1:17" ht="15.75">
      <c r="A249" s="92" t="s">
        <v>175</v>
      </c>
      <c r="B249" s="56">
        <v>171.52416842972514</v>
      </c>
      <c r="C249" s="47">
        <v>531.6826429999801</v>
      </c>
      <c r="D249" s="53">
        <v>5351.599999999975</v>
      </c>
      <c r="E249" s="65">
        <v>-1251.6000000000004</v>
      </c>
      <c r="F249" s="48">
        <f t="shared" si="84"/>
        <v>4631.682642999955</v>
      </c>
      <c r="G249" s="51">
        <v>0</v>
      </c>
      <c r="H249" s="56">
        <v>11368.900000000009</v>
      </c>
      <c r="I249" s="49"/>
      <c r="J249" s="49">
        <v>0</v>
      </c>
      <c r="K249" s="49">
        <f t="shared" si="91"/>
        <v>0</v>
      </c>
      <c r="L249" s="48">
        <f t="shared" si="88"/>
        <v>11368.900000000009</v>
      </c>
      <c r="M249" s="47">
        <f t="shared" si="89"/>
        <v>16000.582642999963</v>
      </c>
      <c r="N249" s="57">
        <v>-2893.7656882896754</v>
      </c>
      <c r="O249" s="83">
        <f>M249+N249+B249</f>
        <v>13278.341123140013</v>
      </c>
      <c r="P249" s="8"/>
      <c r="Q249" s="4"/>
    </row>
    <row r="250" spans="1:17" ht="15.75">
      <c r="A250" s="92" t="s">
        <v>32</v>
      </c>
      <c r="B250" s="56">
        <v>-1541.507120838356</v>
      </c>
      <c r="C250" s="47">
        <v>1232.5173570000006</v>
      </c>
      <c r="D250" s="53">
        <v>18346.600000000057</v>
      </c>
      <c r="E250" s="65">
        <v>-1035.3999999999996</v>
      </c>
      <c r="F250" s="48">
        <f t="shared" si="84"/>
        <v>18543.71735700006</v>
      </c>
      <c r="G250" s="51">
        <v>0</v>
      </c>
      <c r="H250" s="56">
        <v>-1853.2000000000116</v>
      </c>
      <c r="I250" s="49"/>
      <c r="J250" s="49">
        <v>0</v>
      </c>
      <c r="K250" s="49">
        <f t="shared" si="91"/>
        <v>0</v>
      </c>
      <c r="L250" s="48">
        <f t="shared" si="88"/>
        <v>-1853.2000000000116</v>
      </c>
      <c r="M250" s="47">
        <f>+F250+L250</f>
        <v>16690.517357000048</v>
      </c>
      <c r="N250" s="57">
        <v>11862.994851981664</v>
      </c>
      <c r="O250" s="83">
        <f>M250+N250+B250</f>
        <v>27012.005088143356</v>
      </c>
      <c r="P250" s="8"/>
      <c r="Q250" s="4"/>
    </row>
    <row r="251" spans="1:17" ht="15.75">
      <c r="A251" s="92" t="s">
        <v>196</v>
      </c>
      <c r="B251" s="56">
        <v>-1825.25362498586</v>
      </c>
      <c r="C251" s="47">
        <v>12684.599999999951</v>
      </c>
      <c r="D251" s="53">
        <v>4918.700000000004</v>
      </c>
      <c r="E251" s="65">
        <v>0</v>
      </c>
      <c r="F251" s="48">
        <f t="shared" si="84"/>
        <v>17603.299999999956</v>
      </c>
      <c r="G251" s="51">
        <v>0</v>
      </c>
      <c r="H251" s="56">
        <v>8225.540000000008</v>
      </c>
      <c r="I251" s="49"/>
      <c r="J251" s="49">
        <v>0</v>
      </c>
      <c r="K251" s="49">
        <f t="shared" si="91"/>
        <v>0</v>
      </c>
      <c r="L251" s="48">
        <f t="shared" si="88"/>
        <v>8225.540000000008</v>
      </c>
      <c r="M251" s="47">
        <f>+F251+L251</f>
        <v>25828.839999999964</v>
      </c>
      <c r="N251" s="57">
        <v>18460.83905131924</v>
      </c>
      <c r="O251" s="83">
        <f>M251+N251+B251</f>
        <v>42464.42542633334</v>
      </c>
      <c r="P251" s="8"/>
      <c r="Q251" s="4"/>
    </row>
    <row r="252" spans="1:17" ht="15.75">
      <c r="A252" s="92" t="s">
        <v>197</v>
      </c>
      <c r="B252" s="56">
        <v>112.4</v>
      </c>
      <c r="C252" s="47">
        <v>24134.900000000045</v>
      </c>
      <c r="D252" s="53">
        <v>11352.599999999973</v>
      </c>
      <c r="E252" s="65">
        <v>0</v>
      </c>
      <c r="F252" s="48">
        <f>+C252+D252+E252</f>
        <v>35487.500000000015</v>
      </c>
      <c r="G252" s="51">
        <v>0</v>
      </c>
      <c r="H252" s="56">
        <v>2192.6600000000035</v>
      </c>
      <c r="I252" s="49"/>
      <c r="J252" s="49">
        <v>0</v>
      </c>
      <c r="K252" s="49">
        <f>+I252+J252</f>
        <v>0</v>
      </c>
      <c r="L252" s="48">
        <f t="shared" si="88"/>
        <v>2192.6600000000035</v>
      </c>
      <c r="M252" s="47">
        <f>+F252+L252</f>
        <v>37680.16000000002</v>
      </c>
      <c r="N252" s="57">
        <v>-7765.039335180387</v>
      </c>
      <c r="O252" s="83">
        <f>M252+N252+B252</f>
        <v>30027.520664819633</v>
      </c>
      <c r="P252" s="8"/>
      <c r="Q252" s="4"/>
    </row>
    <row r="253" spans="1:17" ht="15.75">
      <c r="A253" s="92" t="s">
        <v>198</v>
      </c>
      <c r="B253" s="64">
        <v>0</v>
      </c>
      <c r="C253" s="47">
        <v>14483.100000000006</v>
      </c>
      <c r="D253" s="53">
        <v>20670.69999999998</v>
      </c>
      <c r="E253" s="65">
        <v>0</v>
      </c>
      <c r="F253" s="48">
        <f>+C253+D253+E253</f>
        <v>35153.79999999999</v>
      </c>
      <c r="G253" s="51">
        <v>0</v>
      </c>
      <c r="H253" s="56">
        <v>-800.3999999999942</v>
      </c>
      <c r="I253" s="49"/>
      <c r="J253" s="49">
        <v>0</v>
      </c>
      <c r="K253" s="49">
        <f>+I253+J253</f>
        <v>0</v>
      </c>
      <c r="L253" s="48">
        <f>K253+H253+G253</f>
        <v>-800.3999999999942</v>
      </c>
      <c r="M253" s="47">
        <f>+F253+L253</f>
        <v>34353.399999999994</v>
      </c>
      <c r="N253" s="57">
        <v>-4548.68771200825</v>
      </c>
      <c r="O253" s="83">
        <f>M253+N253+B253</f>
        <v>29804.712287991744</v>
      </c>
      <c r="P253" s="8"/>
      <c r="Q253" s="4"/>
    </row>
    <row r="254" spans="1:17" ht="15.75">
      <c r="A254" s="92"/>
      <c r="B254" s="64"/>
      <c r="C254" s="47"/>
      <c r="D254" s="53"/>
      <c r="E254" s="65"/>
      <c r="F254" s="48"/>
      <c r="G254" s="51"/>
      <c r="H254" s="56"/>
      <c r="I254" s="49"/>
      <c r="J254" s="49"/>
      <c r="K254" s="49"/>
      <c r="L254" s="48"/>
      <c r="M254" s="47"/>
      <c r="N254" s="57"/>
      <c r="O254" s="83"/>
      <c r="P254" s="8"/>
      <c r="Q254" s="4"/>
    </row>
    <row r="255" spans="1:17" ht="15.75">
      <c r="A255" s="92" t="s">
        <v>221</v>
      </c>
      <c r="B255" s="64">
        <v>-651.2</v>
      </c>
      <c r="C255" s="47">
        <v>-18654.10000000002</v>
      </c>
      <c r="D255" s="53">
        <v>24336.09999999988</v>
      </c>
      <c r="E255" s="65">
        <v>0</v>
      </c>
      <c r="F255" s="48">
        <f>+C255+D255+E255</f>
        <v>5681.999999999858</v>
      </c>
      <c r="G255" s="51">
        <v>0</v>
      </c>
      <c r="H255" s="56">
        <v>2478.1999999999825</v>
      </c>
      <c r="I255" s="49"/>
      <c r="J255" s="49">
        <v>0</v>
      </c>
      <c r="K255" s="49">
        <f>+I255+J255</f>
        <v>0</v>
      </c>
      <c r="L255" s="48">
        <f>K255+H255+G255</f>
        <v>2478.1999999999825</v>
      </c>
      <c r="M255" s="47">
        <f>+F255+L255</f>
        <v>8160.199999999841</v>
      </c>
      <c r="N255" s="57">
        <v>-3779.4113639998404</v>
      </c>
      <c r="O255" s="83">
        <f>M255+N255+B255</f>
        <v>3729.5886360000004</v>
      </c>
      <c r="P255" s="8"/>
      <c r="Q255" s="4"/>
    </row>
    <row r="256" spans="1:17" ht="15.75">
      <c r="A256" s="92" t="s">
        <v>167</v>
      </c>
      <c r="B256" s="64">
        <v>995.6999999999998</v>
      </c>
      <c r="C256" s="47">
        <v>-23582.39999999995</v>
      </c>
      <c r="D256" s="53">
        <v>35777.40000000002</v>
      </c>
      <c r="E256" s="65">
        <v>0</v>
      </c>
      <c r="F256" s="48">
        <f>+C256+D256+E256</f>
        <v>12195.000000000073</v>
      </c>
      <c r="G256" s="51">
        <v>0</v>
      </c>
      <c r="H256" s="56">
        <v>1450.1000000000058</v>
      </c>
      <c r="I256" s="49"/>
      <c r="J256" s="49">
        <v>0</v>
      </c>
      <c r="K256" s="49">
        <f>+I256+J256</f>
        <v>0</v>
      </c>
      <c r="L256" s="48">
        <f>K256+H256+G256</f>
        <v>1450.1000000000058</v>
      </c>
      <c r="M256" s="47">
        <f>+F256+L256</f>
        <v>13645.100000000079</v>
      </c>
      <c r="N256" s="57">
        <v>6984.773384999931</v>
      </c>
      <c r="O256" s="83">
        <f>M256+N256+B256</f>
        <v>21625.57338500001</v>
      </c>
      <c r="P256" s="8"/>
      <c r="Q256" s="4"/>
    </row>
    <row r="257" spans="1:17" ht="15.75">
      <c r="A257" s="92" t="s">
        <v>202</v>
      </c>
      <c r="B257" s="117">
        <v>-299</v>
      </c>
      <c r="C257" s="47">
        <v>47010.99999999997</v>
      </c>
      <c r="D257" s="53">
        <v>-471.3000000000902</v>
      </c>
      <c r="E257" s="65">
        <v>0</v>
      </c>
      <c r="F257" s="48">
        <f>+C257+D257+E257</f>
        <v>46539.69999999988</v>
      </c>
      <c r="G257" s="51">
        <v>0</v>
      </c>
      <c r="H257" s="56">
        <v>2396.1699999999837</v>
      </c>
      <c r="I257" s="49"/>
      <c r="J257" s="49">
        <v>0</v>
      </c>
      <c r="K257" s="49">
        <f>+I257+J257</f>
        <v>0</v>
      </c>
      <c r="L257" s="48">
        <f>K257+H257+G257</f>
        <v>2396.1699999999837</v>
      </c>
      <c r="M257" s="47">
        <f>+F257+L257</f>
        <v>48935.869999999864</v>
      </c>
      <c r="N257" s="57">
        <v>-47039.09536899986</v>
      </c>
      <c r="O257" s="83">
        <f>M257+N257+B257</f>
        <v>1597.7746310000075</v>
      </c>
      <c r="P257" s="8"/>
      <c r="Q257" s="4"/>
    </row>
    <row r="258" spans="1:17" ht="15.75">
      <c r="A258" s="92" t="s">
        <v>206</v>
      </c>
      <c r="B258" s="117">
        <v>-1659.3546809611198</v>
      </c>
      <c r="C258" s="47">
        <v>-18644.699999999997</v>
      </c>
      <c r="D258" s="53">
        <v>32941.10000000006</v>
      </c>
      <c r="E258" s="65">
        <v>0</v>
      </c>
      <c r="F258" s="48">
        <f>+C258+D258+E258</f>
        <v>14296.40000000006</v>
      </c>
      <c r="G258" s="51">
        <v>0</v>
      </c>
      <c r="H258" s="56">
        <v>-2721.9199999999837</v>
      </c>
      <c r="I258" s="49"/>
      <c r="J258" s="49">
        <v>0</v>
      </c>
      <c r="K258" s="49">
        <f>+I258+J258</f>
        <v>0</v>
      </c>
      <c r="L258" s="49">
        <f>K258+H258+G258</f>
        <v>-2721.9199999999837</v>
      </c>
      <c r="M258" s="47">
        <f>+F258+L258</f>
        <v>11574.480000000076</v>
      </c>
      <c r="N258" s="57">
        <v>27187.0647795196</v>
      </c>
      <c r="O258" s="83">
        <f>M258+N258+B258</f>
        <v>37102.19009855855</v>
      </c>
      <c r="P258" s="8"/>
      <c r="Q258" s="4"/>
    </row>
    <row r="259" spans="1:15" ht="15.75">
      <c r="A259" s="93"/>
      <c r="B259" s="66"/>
      <c r="C259" s="66"/>
      <c r="D259" s="66"/>
      <c r="E259" s="67"/>
      <c r="F259" s="109"/>
      <c r="G259" s="67"/>
      <c r="H259" s="66"/>
      <c r="I259" s="66"/>
      <c r="J259" s="66"/>
      <c r="K259" s="68"/>
      <c r="L259" s="68"/>
      <c r="M259" s="108"/>
      <c r="N259" s="69"/>
      <c r="O259" s="94"/>
    </row>
    <row r="260" spans="1:15" ht="18.75" hidden="1">
      <c r="A260" s="95"/>
      <c r="B260" s="10"/>
      <c r="C260" s="10"/>
      <c r="D260" s="10"/>
      <c r="E260" s="10"/>
      <c r="F260" s="10"/>
      <c r="G260" s="10"/>
      <c r="H260" s="10"/>
      <c r="I260" s="10"/>
      <c r="J260" s="10"/>
      <c r="K260" s="11"/>
      <c r="L260" s="11"/>
      <c r="M260" s="10"/>
      <c r="N260" s="12"/>
      <c r="O260" s="96"/>
    </row>
    <row r="261" spans="1:16" ht="18.75">
      <c r="A261" s="116" t="s">
        <v>209</v>
      </c>
      <c r="B261" s="14"/>
      <c r="C261" s="14"/>
      <c r="D261" s="14"/>
      <c r="E261" s="14"/>
      <c r="F261" s="14"/>
      <c r="G261" s="13"/>
      <c r="H261" s="13"/>
      <c r="I261" s="13"/>
      <c r="J261" s="13"/>
      <c r="K261" s="13"/>
      <c r="L261" s="13"/>
      <c r="M261" s="13"/>
      <c r="N261" s="13"/>
      <c r="O261" s="97"/>
      <c r="P261" s="4"/>
    </row>
    <row r="262" spans="1:15" ht="19.5" thickBot="1">
      <c r="A262" s="98"/>
      <c r="B262" s="99"/>
      <c r="C262" s="99"/>
      <c r="D262" s="99"/>
      <c r="E262" s="99"/>
      <c r="F262" s="99"/>
      <c r="G262" s="100"/>
      <c r="H262" s="100"/>
      <c r="I262" s="100"/>
      <c r="J262" s="100"/>
      <c r="K262" s="100"/>
      <c r="L262" s="100"/>
      <c r="M262" s="100"/>
      <c r="N262" s="100"/>
      <c r="O262" s="101"/>
    </row>
    <row r="264" ht="15.75">
      <c r="N264" s="6"/>
    </row>
    <row r="265" ht="18">
      <c r="D265" s="9"/>
    </row>
    <row r="268" ht="15.75">
      <c r="N268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2017-06-09T08:33:56Z</cp:lastPrinted>
  <dcterms:created xsi:type="dcterms:W3CDTF">2000-08-14T07:39:42Z</dcterms:created>
  <dcterms:modified xsi:type="dcterms:W3CDTF">2017-07-04T09:15:53Z</dcterms:modified>
  <cp:category/>
  <cp:version/>
  <cp:contentType/>
  <cp:contentStatus/>
</cp:coreProperties>
</file>