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'A'!$B$3:$O$415</definedName>
    <definedName name="Zone_impres_MI" localSheetId="0">'A'!$C$1:$Q$59</definedName>
  </definedNames>
  <calcPr fullCalcOnLoad="1"/>
</workbook>
</file>

<file path=xl/sharedStrings.xml><?xml version="1.0" encoding="utf-8"?>
<sst xmlns="http://schemas.openxmlformats.org/spreadsheetml/2006/main" count="585" uniqueCount="121">
  <si>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</si>
  <si>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</si>
  <si>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</si>
  <si>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</si>
  <si>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</si>
  <si>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</si>
  <si>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</si>
  <si>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</si>
  <si>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</si>
  <si>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</si>
  <si>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</si>
  <si>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</si>
  <si>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</si>
  <si>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</si>
  <si>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</si>
  <si>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Thé</t>
  </si>
  <si>
    <t>recettes</t>
  </si>
  <si>
    <t>Période</t>
  </si>
  <si>
    <t>I m p o r t a t i o n s</t>
  </si>
  <si>
    <t xml:space="preserve">          2ème  Trim.</t>
  </si>
  <si>
    <t xml:space="preserve">          3ème  Trim.</t>
  </si>
  <si>
    <t xml:space="preserve">          4ème  Trim.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</si>
  <si>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</si>
  <si>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</si>
  <si>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</si>
  <si>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</si>
  <si>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</si>
  <si>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</si>
  <si>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</si>
  <si>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</si>
  <si>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</si>
  <si>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</si>
  <si>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Exportations</t>
  </si>
  <si>
    <t xml:space="preserve">          Août</t>
  </si>
  <si>
    <t xml:space="preserve">                              (en millions de BIF)</t>
  </si>
  <si>
    <t xml:space="preserve">général des </t>
  </si>
  <si>
    <t xml:space="preserve">         IV.10</t>
  </si>
  <si>
    <t>-</t>
  </si>
  <si>
    <t>RELEVE DES TRANSACTIONS INTERNATIONALES</t>
  </si>
  <si>
    <t xml:space="preserve">         Janvier</t>
  </si>
  <si>
    <t>Février</t>
  </si>
  <si>
    <t>Janvier</t>
  </si>
  <si>
    <t xml:space="preserve"> 2ème  Trim.</t>
  </si>
  <si>
    <t>3ème  Trim.</t>
  </si>
  <si>
    <t>4ème  Trim.</t>
  </si>
  <si>
    <t>2ème  Trim.</t>
  </si>
  <si>
    <t xml:space="preserve"> INTERNATIONAL TRANSACTIONS</t>
  </si>
  <si>
    <t>(in BIF million)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</si>
  <si>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</si>
  <si>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</si>
  <si>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</si>
  <si>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</si>
  <si>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</si>
  <si>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</si>
  <si>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</si>
  <si>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</si>
  <si>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>private</t>
  </si>
  <si>
    <t xml:space="preserve"> Govern.</t>
  </si>
  <si>
    <r>
      <t xml:space="preserve">           2</t>
    </r>
    <r>
      <rPr>
        <vertAlign val="superscript"/>
        <sz val="12"/>
        <rFont val="Helv"/>
        <family val="0"/>
      </rPr>
      <t xml:space="preserve">nd  </t>
    </r>
    <r>
      <rPr>
        <sz val="12"/>
        <rFont val="Helv"/>
        <family val="0"/>
      </rPr>
      <t>Term</t>
    </r>
  </si>
  <si>
    <r>
      <t xml:space="preserve">           3</t>
    </r>
    <r>
      <rPr>
        <vertAlign val="superscript"/>
        <sz val="12"/>
        <rFont val="Helv"/>
        <family val="0"/>
      </rPr>
      <t xml:space="preserve">rd   </t>
    </r>
    <r>
      <rPr>
        <sz val="12"/>
        <rFont val="Helv"/>
        <family val="0"/>
      </rPr>
      <t>Term</t>
    </r>
  </si>
  <si>
    <r>
      <t xml:space="preserve">           4</t>
    </r>
    <r>
      <rPr>
        <vertAlign val="superscript"/>
        <sz val="12"/>
        <rFont val="Helv"/>
        <family val="0"/>
      </rPr>
      <t xml:space="preserve">th   </t>
    </r>
    <r>
      <rPr>
        <sz val="12"/>
        <rFont val="Helv"/>
        <family val="0"/>
      </rPr>
      <t>Term</t>
    </r>
  </si>
  <si>
    <t xml:space="preserve">          December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</si>
  <si>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</si>
  <si>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</si>
  <si>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</si>
  <si>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</si>
  <si>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</si>
  <si>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</si>
  <si>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</si>
  <si>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</si>
  <si>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</si>
  <si>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</si>
  <si>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Period</t>
  </si>
  <si>
    <t xml:space="preserve">          January</t>
  </si>
  <si>
    <t xml:space="preserve">          Janvier</t>
  </si>
  <si>
    <r>
      <t xml:space="preserve">           1</t>
    </r>
    <r>
      <rPr>
        <vertAlign val="superscript"/>
        <sz val="12"/>
        <rFont val="Helv"/>
        <family val="0"/>
      </rPr>
      <t xml:space="preserve">st   </t>
    </r>
    <r>
      <rPr>
        <sz val="12"/>
        <rFont val="Helv"/>
        <family val="0"/>
      </rPr>
      <t>Term</t>
    </r>
  </si>
  <si>
    <t xml:space="preserve">          1er Trim.</t>
  </si>
  <si>
    <t xml:space="preserve">     1er     Trim.</t>
  </si>
  <si>
    <t xml:space="preserve">      1er Trim.</t>
  </si>
  <si>
    <r>
      <t xml:space="preserve">          1</t>
    </r>
    <r>
      <rPr>
        <vertAlign val="superscript"/>
        <sz val="12"/>
        <rFont val="Helv"/>
        <family val="0"/>
      </rPr>
      <t xml:space="preserve">st   </t>
    </r>
    <r>
      <rPr>
        <sz val="12"/>
        <rFont val="Helv"/>
        <family val="0"/>
      </rPr>
      <t>Term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</si>
  <si>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</si>
  <si>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</si>
  <si>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</si>
  <si>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</si>
  <si>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</si>
  <si>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 4</t>
    </r>
    <r>
      <rPr>
        <vertAlign val="superscript"/>
        <sz val="12"/>
        <rFont val="Helv"/>
        <family val="0"/>
      </rPr>
      <t xml:space="preserve">th   </t>
    </r>
    <r>
      <rPr>
        <sz val="12"/>
        <rFont val="Helv"/>
        <family val="0"/>
      </rPr>
      <t>Term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</si>
  <si>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</si>
  <si>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</si>
  <si>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</si>
  <si>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</si>
  <si>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</si>
  <si>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</si>
  <si>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</si>
  <si>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</si>
  <si>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</si>
  <si>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</si>
  <si>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</si>
  <si>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</si>
  <si>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</si>
  <si>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</si>
  <si>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</si>
  <si>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</si>
  <si>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</si>
  <si>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I N C O ME</t>
  </si>
  <si>
    <t xml:space="preserve">           November</t>
  </si>
  <si>
    <t xml:space="preserve">           December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</si>
  <si>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</si>
  <si>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</si>
  <si>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</si>
  <si>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</si>
  <si>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</si>
  <si>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 July</t>
  </si>
  <si>
    <t xml:space="preserve">           August</t>
  </si>
  <si>
    <t xml:space="preserve">           September</t>
  </si>
  <si>
    <t xml:space="preserve">           October</t>
  </si>
  <si>
    <r>
      <t xml:space="preserve">        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  Term</t>
    </r>
  </si>
  <si>
    <r>
      <t xml:space="preserve">          3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  Term</t>
    </r>
  </si>
  <si>
    <r>
      <t xml:space="preserve">       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  Term</t>
    </r>
  </si>
  <si>
    <t xml:space="preserve">           January</t>
  </si>
  <si>
    <r>
      <t xml:space="preserve">          1</t>
    </r>
    <r>
      <rPr>
        <vertAlign val="superscript"/>
        <sz val="12"/>
        <rFont val="Helv"/>
        <family val="0"/>
      </rPr>
      <t xml:space="preserve">st </t>
    </r>
    <r>
      <rPr>
        <sz val="12"/>
        <rFont val="Helv"/>
        <family val="0"/>
      </rPr>
      <t xml:space="preserve">  Term</t>
    </r>
  </si>
  <si>
    <t>Source : BRB and Commercial Banks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</si>
</sst>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0.0000000000"/>
    <numFmt numFmtId="206" formatCode="_-* #,##0.0\ _F_-;\-* #,##0.0\ _F_-;_-* &quot;-&quot;??\ _F_-;_-@_-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1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9" fontId="7" fillId="0" borderId="10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center"/>
    </xf>
    <xf numFmtId="199" fontId="7" fillId="0" borderId="11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 applyProtection="1">
      <alignment horizontal="center"/>
      <protection/>
    </xf>
    <xf numFmtId="199" fontId="7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 applyProtection="1">
      <alignment horizontal="center"/>
      <protection/>
    </xf>
    <xf numFmtId="199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98" fontId="0" fillId="0" borderId="0" xfId="0" applyFont="1" applyFill="1" applyAlignment="1">
      <alignment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1" xfId="0" applyFont="1" applyFill="1" applyBorder="1" applyAlignment="1">
      <alignment/>
    </xf>
    <xf numFmtId="199" fontId="0" fillId="0" borderId="11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8" fontId="0" fillId="0" borderId="16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8" fontId="0" fillId="0" borderId="19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 horizontal="fill"/>
    </xf>
    <xf numFmtId="199" fontId="0" fillId="0" borderId="18" xfId="0" applyNumberFormat="1" applyFont="1" applyFill="1" applyBorder="1" applyAlignment="1">
      <alignment horizontal="center"/>
    </xf>
    <xf numFmtId="199" fontId="0" fillId="0" borderId="19" xfId="0" applyNumberFormat="1" applyFont="1" applyFill="1" applyBorder="1" applyAlignment="1">
      <alignment horizontal="center"/>
    </xf>
    <xf numFmtId="198" fontId="0" fillId="0" borderId="10" xfId="0" applyFont="1" applyFill="1" applyBorder="1" applyAlignment="1">
      <alignment/>
    </xf>
    <xf numFmtId="199" fontId="0" fillId="0" borderId="20" xfId="0" applyNumberFormat="1" applyFont="1" applyFill="1" applyBorder="1" applyAlignment="1">
      <alignment horizontal="center"/>
    </xf>
    <xf numFmtId="199" fontId="0" fillId="0" borderId="12" xfId="0" applyNumberFormat="1" applyFont="1" applyFill="1" applyBorder="1" applyAlignment="1">
      <alignment horizontal="center"/>
    </xf>
    <xf numFmtId="199" fontId="0" fillId="0" borderId="19" xfId="0" applyNumberFormat="1" applyFont="1" applyFill="1" applyBorder="1" applyAlignment="1">
      <alignment horizontal="right"/>
    </xf>
    <xf numFmtId="199" fontId="0" fillId="0" borderId="13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5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8" fontId="0" fillId="0" borderId="17" xfId="0" applyFont="1" applyFill="1" applyBorder="1" applyAlignment="1">
      <alignment/>
    </xf>
    <xf numFmtId="198" fontId="0" fillId="0" borderId="15" xfId="0" applyFont="1" applyFill="1" applyBorder="1" applyAlignment="1">
      <alignment/>
    </xf>
    <xf numFmtId="198" fontId="0" fillId="0" borderId="10" xfId="0" applyFont="1" applyFill="1" applyBorder="1" applyAlignment="1">
      <alignment horizontal="right"/>
    </xf>
    <xf numFmtId="198" fontId="0" fillId="0" borderId="19" xfId="0" applyFont="1" applyFill="1" applyBorder="1" applyAlignment="1">
      <alignment horizontal="right"/>
    </xf>
    <xf numFmtId="199" fontId="0" fillId="0" borderId="15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9" fontId="0" fillId="0" borderId="10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 horizontal="left"/>
    </xf>
    <xf numFmtId="199" fontId="0" fillId="0" borderId="10" xfId="0" applyNumberFormat="1" applyFont="1" applyFill="1" applyBorder="1" applyAlignment="1">
      <alignment horizontal="center"/>
    </xf>
    <xf numFmtId="198" fontId="0" fillId="0" borderId="10" xfId="0" applyFont="1" applyFill="1" applyBorder="1" applyAlignment="1">
      <alignment horizontal="left"/>
    </xf>
    <xf numFmtId="198" fontId="0" fillId="0" borderId="19" xfId="0" applyFont="1" applyFill="1" applyBorder="1" applyAlignment="1">
      <alignment horizontal="left"/>
    </xf>
    <xf numFmtId="198" fontId="0" fillId="0" borderId="19" xfId="0" applyFont="1" applyFill="1" applyBorder="1" applyAlignment="1">
      <alignment horizontal="center"/>
    </xf>
    <xf numFmtId="204" fontId="0" fillId="0" borderId="10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204" fontId="0" fillId="0" borderId="10" xfId="0" applyNumberFormat="1" applyFont="1" applyFill="1" applyBorder="1" applyAlignment="1">
      <alignment horizontal="right"/>
    </xf>
    <xf numFmtId="204" fontId="0" fillId="0" borderId="19" xfId="0" applyNumberFormat="1" applyFont="1" applyFill="1" applyBorder="1" applyAlignment="1">
      <alignment horizontal="right"/>
    </xf>
    <xf numFmtId="204" fontId="0" fillId="0" borderId="19" xfId="0" applyNumberFormat="1" applyFont="1" applyFill="1" applyBorder="1" applyAlignment="1">
      <alignment/>
    </xf>
    <xf numFmtId="198" fontId="0" fillId="0" borderId="10" xfId="0" applyFont="1" applyFill="1" applyBorder="1" applyAlignment="1">
      <alignment horizontal="center"/>
    </xf>
    <xf numFmtId="199" fontId="0" fillId="0" borderId="10" xfId="0" applyNumberFormat="1" applyFont="1" applyFill="1" applyBorder="1" applyAlignment="1">
      <alignment/>
    </xf>
    <xf numFmtId="199" fontId="0" fillId="0" borderId="0" xfId="0" applyNumberFormat="1" applyFont="1" applyFill="1" applyAlignment="1">
      <alignment horizontal="center"/>
    </xf>
    <xf numFmtId="204" fontId="0" fillId="0" borderId="19" xfId="0" applyNumberFormat="1" applyFont="1" applyFill="1" applyBorder="1" applyAlignment="1">
      <alignment horizontal="left"/>
    </xf>
    <xf numFmtId="204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98" fontId="0" fillId="0" borderId="19" xfId="0" applyFill="1" applyBorder="1" applyAlignment="1">
      <alignment horizontal="left"/>
    </xf>
    <xf numFmtId="199" fontId="0" fillId="0" borderId="10" xfId="0" applyNumberFormat="1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8" fontId="0" fillId="0" borderId="10" xfId="0" applyFont="1" applyFill="1" applyBorder="1" applyAlignment="1">
      <alignment/>
    </xf>
    <xf numFmtId="199" fontId="0" fillId="0" borderId="19" xfId="0" applyNumberFormat="1" applyFill="1" applyBorder="1" applyAlignment="1">
      <alignment horizontal="right"/>
    </xf>
    <xf numFmtId="198" fontId="0" fillId="0" borderId="0" xfId="0" applyFont="1" applyFill="1" applyAlignment="1">
      <alignment/>
    </xf>
    <xf numFmtId="198" fontId="0" fillId="0" borderId="10" xfId="0" applyFill="1" applyBorder="1" applyAlignment="1">
      <alignment horizontal="left"/>
    </xf>
    <xf numFmtId="198" fontId="0" fillId="0" borderId="19" xfId="0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9" fontId="0" fillId="0" borderId="21" xfId="0" applyNumberFormat="1" applyFont="1" applyFill="1" applyBorder="1" applyAlignment="1">
      <alignment horizontal="center"/>
    </xf>
    <xf numFmtId="199" fontId="7" fillId="0" borderId="21" xfId="0" applyNumberFormat="1" applyFont="1" applyFill="1" applyBorder="1" applyAlignment="1">
      <alignment horizontal="center"/>
    </xf>
    <xf numFmtId="199" fontId="7" fillId="0" borderId="22" xfId="0" applyNumberFormat="1" applyFont="1" applyFill="1" applyBorder="1" applyAlignment="1">
      <alignment horizontal="center"/>
    </xf>
    <xf numFmtId="187" fontId="0" fillId="0" borderId="0" xfId="47" applyFont="1" applyFill="1" applyAlignment="1">
      <alignment/>
    </xf>
    <xf numFmtId="206" fontId="0" fillId="0" borderId="10" xfId="47" applyNumberFormat="1" applyFont="1" applyFill="1" applyBorder="1" applyAlignment="1" applyProtection="1">
      <alignment horizontal="right"/>
      <protection/>
    </xf>
    <xf numFmtId="206" fontId="0" fillId="0" borderId="10" xfId="47" applyNumberFormat="1" applyFont="1" applyFill="1" applyBorder="1" applyAlignment="1">
      <alignment horizontal="center"/>
    </xf>
    <xf numFmtId="206" fontId="0" fillId="0" borderId="10" xfId="47" applyNumberFormat="1" applyFont="1" applyFill="1" applyBorder="1" applyAlignment="1">
      <alignment horizontal="right"/>
    </xf>
    <xf numFmtId="206" fontId="0" fillId="0" borderId="10" xfId="47" applyNumberFormat="1" applyFont="1" applyFill="1" applyBorder="1" applyAlignment="1" applyProtection="1">
      <alignment horizontal="right"/>
      <protection/>
    </xf>
    <xf numFmtId="206" fontId="0" fillId="0" borderId="10" xfId="47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99" fontId="7" fillId="33" borderId="10" xfId="0" applyNumberFormat="1" applyFont="1" applyFill="1" applyBorder="1" applyAlignment="1" applyProtection="1">
      <alignment horizontal="right"/>
      <protection/>
    </xf>
    <xf numFmtId="206" fontId="0" fillId="0" borderId="0" xfId="47" applyNumberFormat="1" applyFont="1" applyFill="1" applyAlignment="1">
      <alignment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7" fillId="0" borderId="2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V10%20jui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05"/>
  <sheetViews>
    <sheetView showGridLines="0" tabSelected="1" view="pageBreakPreview" zoomScale="60" zoomScalePageLayoutView="0" workbookViewId="0" topLeftCell="A385">
      <selection activeCell="B3" sqref="B3:O415"/>
    </sheetView>
  </sheetViews>
  <sheetFormatPr defaultColWidth="9.77734375" defaultRowHeight="15.75"/>
  <cols>
    <col min="1" max="1" width="9.77734375" style="19" customWidth="1"/>
    <col min="2" max="2" width="14.77734375" style="19" customWidth="1"/>
    <col min="3" max="3" width="14.5546875" style="19" hidden="1" customWidth="1"/>
    <col min="4" max="4" width="10.6640625" style="69" customWidth="1"/>
    <col min="5" max="5" width="11.77734375" style="69" bestFit="1" customWidth="1"/>
    <col min="6" max="6" width="10.6640625" style="69" customWidth="1"/>
    <col min="7" max="8" width="12.6640625" style="69" customWidth="1"/>
    <col min="9" max="9" width="13.99609375" style="11" bestFit="1" customWidth="1"/>
    <col min="10" max="10" width="10.6640625" style="69" customWidth="1"/>
    <col min="11" max="11" width="15.77734375" style="69" bestFit="1" customWidth="1"/>
    <col min="12" max="12" width="10.99609375" style="69" customWidth="1"/>
    <col min="13" max="13" width="10.10546875" style="69" bestFit="1" customWidth="1"/>
    <col min="14" max="14" width="13.99609375" style="11" bestFit="1" customWidth="1"/>
    <col min="15" max="15" width="12.88671875" style="11" bestFit="1" customWidth="1"/>
    <col min="16" max="16" width="1.4375" style="42" bestFit="1" customWidth="1"/>
    <col min="17" max="17" width="11.5546875" style="19" bestFit="1" customWidth="1"/>
    <col min="18" max="16384" width="9.77734375" style="19" customWidth="1"/>
  </cols>
  <sheetData>
    <row r="1" spans="3:16" ht="15.75">
      <c r="C1" s="20"/>
      <c r="D1" s="21"/>
      <c r="E1" s="21"/>
      <c r="F1" s="21"/>
      <c r="G1" s="21"/>
      <c r="H1" s="21"/>
      <c r="I1" s="3"/>
      <c r="J1" s="21"/>
      <c r="K1" s="21"/>
      <c r="L1" s="21"/>
      <c r="M1" s="21"/>
      <c r="N1" s="3"/>
      <c r="O1" s="3"/>
      <c r="P1" s="22"/>
    </row>
    <row r="2" spans="3:16" ht="15.75">
      <c r="C2" s="23"/>
      <c r="D2" s="24"/>
      <c r="E2" s="24"/>
      <c r="F2" s="24"/>
      <c r="G2" s="24"/>
      <c r="H2" s="24"/>
      <c r="I2" s="4"/>
      <c r="J2" s="24"/>
      <c r="K2" s="24"/>
      <c r="L2" s="24"/>
      <c r="M2" s="24"/>
      <c r="N2" s="4"/>
      <c r="O2" s="4"/>
      <c r="P2" s="22"/>
    </row>
    <row r="3" spans="2:16" ht="15.75">
      <c r="B3" s="25"/>
      <c r="C3" s="26"/>
      <c r="D3" s="27"/>
      <c r="E3" s="27"/>
      <c r="F3" s="27"/>
      <c r="G3" s="27"/>
      <c r="H3" s="27"/>
      <c r="I3" s="12"/>
      <c r="J3" s="27"/>
      <c r="K3" s="27"/>
      <c r="L3" s="27"/>
      <c r="M3" s="27"/>
      <c r="N3" s="12"/>
      <c r="O3" s="5" t="s">
        <v>36</v>
      </c>
      <c r="P3" s="22"/>
    </row>
    <row r="4" spans="2:16" ht="15.75">
      <c r="B4" s="28"/>
      <c r="C4" s="97" t="s">
        <v>46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  <c r="P4" s="22"/>
    </row>
    <row r="5" spans="2:16" ht="15.75">
      <c r="B5" s="28"/>
      <c r="C5" s="97" t="s">
        <v>47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22"/>
    </row>
    <row r="6" spans="2:16" ht="15.75">
      <c r="B6" s="29"/>
      <c r="C6" s="30"/>
      <c r="D6" s="24"/>
      <c r="E6" s="24"/>
      <c r="F6" s="24"/>
      <c r="G6" s="24"/>
      <c r="H6" s="24"/>
      <c r="I6" s="4"/>
      <c r="J6" s="24"/>
      <c r="K6" s="24"/>
      <c r="L6" s="24"/>
      <c r="M6" s="24"/>
      <c r="N6" s="4"/>
      <c r="O6" s="7"/>
      <c r="P6" s="22"/>
    </row>
    <row r="7" spans="2:16" ht="15.75">
      <c r="B7" s="25"/>
      <c r="C7" s="25"/>
      <c r="D7" s="31"/>
      <c r="E7" s="27"/>
      <c r="F7" s="27"/>
      <c r="G7" s="27"/>
      <c r="H7" s="27"/>
      <c r="I7" s="5"/>
      <c r="J7" s="31"/>
      <c r="K7" s="27"/>
      <c r="L7" s="27"/>
      <c r="M7" s="27"/>
      <c r="N7" s="12"/>
      <c r="O7" s="8"/>
      <c r="P7" s="22"/>
    </row>
    <row r="8" spans="2:16" ht="15.75">
      <c r="B8" s="28"/>
      <c r="C8" s="28"/>
      <c r="D8" s="32" t="s">
        <v>0</v>
      </c>
      <c r="E8" s="21"/>
      <c r="F8" s="3" t="s">
        <v>103</v>
      </c>
      <c r="G8" s="21"/>
      <c r="H8" s="21"/>
      <c r="I8" s="13"/>
      <c r="J8" s="32"/>
      <c r="K8" s="21"/>
      <c r="L8" s="3" t="s">
        <v>48</v>
      </c>
      <c r="M8" s="21"/>
      <c r="N8" s="3"/>
      <c r="O8" s="9" t="s">
        <v>49</v>
      </c>
      <c r="P8" s="22"/>
    </row>
    <row r="9" spans="2:16" ht="15.75">
      <c r="B9" s="33"/>
      <c r="C9" s="29"/>
      <c r="D9" s="34"/>
      <c r="E9" s="24"/>
      <c r="F9" s="24"/>
      <c r="G9" s="24"/>
      <c r="H9" s="24"/>
      <c r="I9" s="7"/>
      <c r="J9" s="34"/>
      <c r="K9" s="24"/>
      <c r="L9" s="24"/>
      <c r="M9" s="24"/>
      <c r="N9" s="4"/>
      <c r="O9" s="9"/>
      <c r="P9" s="22"/>
    </row>
    <row r="10" spans="2:16" ht="15.75">
      <c r="B10" s="28"/>
      <c r="C10" s="28"/>
      <c r="D10" s="31"/>
      <c r="E10" s="21"/>
      <c r="F10" s="21"/>
      <c r="G10" s="21"/>
      <c r="H10" s="32"/>
      <c r="I10" s="9"/>
      <c r="J10" s="31"/>
      <c r="K10" s="21"/>
      <c r="L10" s="35"/>
      <c r="M10" s="35"/>
      <c r="N10" s="5"/>
      <c r="O10" s="6"/>
      <c r="P10" s="22"/>
    </row>
    <row r="11" spans="2:16" ht="15.75">
      <c r="B11" s="28"/>
      <c r="C11" s="28"/>
      <c r="D11" s="32"/>
      <c r="E11" s="21" t="s">
        <v>50</v>
      </c>
      <c r="F11" s="21"/>
      <c r="G11" s="21"/>
      <c r="H11" s="36" t="s">
        <v>51</v>
      </c>
      <c r="I11" s="9" t="s">
        <v>5</v>
      </c>
      <c r="J11" s="21"/>
      <c r="K11" s="21" t="s">
        <v>52</v>
      </c>
      <c r="L11" s="37"/>
      <c r="M11" s="37" t="s">
        <v>51</v>
      </c>
      <c r="N11" s="6" t="s">
        <v>5</v>
      </c>
      <c r="O11" s="6"/>
      <c r="P11" s="22"/>
    </row>
    <row r="12" spans="2:16" ht="15.75">
      <c r="B12" s="29"/>
      <c r="C12" s="29"/>
      <c r="D12" s="34"/>
      <c r="E12" s="24"/>
      <c r="F12" s="24"/>
      <c r="G12" s="24"/>
      <c r="H12" s="78"/>
      <c r="I12" s="9"/>
      <c r="J12" s="34"/>
      <c r="K12" s="24"/>
      <c r="L12" s="38"/>
      <c r="M12" s="37" t="s">
        <v>53</v>
      </c>
      <c r="N12" s="9"/>
      <c r="O12" s="6"/>
      <c r="P12" s="22"/>
    </row>
    <row r="13" spans="2:16" ht="15.75">
      <c r="B13" s="28"/>
      <c r="C13" s="28"/>
      <c r="D13" s="39"/>
      <c r="E13" s="39"/>
      <c r="F13" s="39"/>
      <c r="G13" s="39"/>
      <c r="H13" s="21"/>
      <c r="I13" s="9"/>
      <c r="J13" s="32"/>
      <c r="K13" s="31"/>
      <c r="L13" s="31"/>
      <c r="M13" s="32"/>
      <c r="N13" s="9"/>
      <c r="O13" s="6"/>
      <c r="P13" s="22"/>
    </row>
    <row r="14" spans="2:16" ht="15.75">
      <c r="B14" s="28" t="s">
        <v>17</v>
      </c>
      <c r="C14" s="28"/>
      <c r="D14" s="17" t="s">
        <v>54</v>
      </c>
      <c r="E14" s="17" t="s">
        <v>55</v>
      </c>
      <c r="F14" s="17" t="s">
        <v>51</v>
      </c>
      <c r="G14" s="17" t="s">
        <v>5</v>
      </c>
      <c r="H14" s="21"/>
      <c r="I14" s="9"/>
      <c r="J14" s="36" t="s">
        <v>56</v>
      </c>
      <c r="K14" s="36" t="s">
        <v>57</v>
      </c>
      <c r="L14" s="36" t="s">
        <v>5</v>
      </c>
      <c r="M14" s="32"/>
      <c r="N14" s="9"/>
      <c r="O14" s="6"/>
      <c r="P14" s="22"/>
    </row>
    <row r="15" spans="2:16" ht="15.75">
      <c r="B15" s="29"/>
      <c r="C15" s="29"/>
      <c r="D15" s="40"/>
      <c r="E15" s="40"/>
      <c r="F15" s="40"/>
      <c r="G15" s="40"/>
      <c r="H15" s="24"/>
      <c r="I15" s="14"/>
      <c r="J15" s="41"/>
      <c r="K15" s="41"/>
      <c r="L15" s="41"/>
      <c r="M15" s="34"/>
      <c r="N15" s="15"/>
      <c r="O15" s="7"/>
      <c r="P15" s="22"/>
    </row>
    <row r="16" spans="2:15" ht="15.75" hidden="1">
      <c r="B16" s="28"/>
      <c r="C16" s="25"/>
      <c r="D16" s="27"/>
      <c r="E16" s="27"/>
      <c r="F16" s="27"/>
      <c r="G16" s="27"/>
      <c r="H16" s="27"/>
      <c r="I16" s="12"/>
      <c r="J16" s="27"/>
      <c r="K16" s="27"/>
      <c r="L16" s="27"/>
      <c r="M16" s="27"/>
      <c r="N16" s="12"/>
      <c r="O16" s="5"/>
    </row>
    <row r="17" spans="2:15" ht="15.75" hidden="1">
      <c r="B17" s="28"/>
      <c r="C17" s="28"/>
      <c r="D17" s="21"/>
      <c r="E17" s="21"/>
      <c r="F17" s="21"/>
      <c r="G17" s="21"/>
      <c r="H17" s="21"/>
      <c r="I17" s="3"/>
      <c r="J17" s="21"/>
      <c r="K17" s="21"/>
      <c r="L17" s="21"/>
      <c r="M17" s="21"/>
      <c r="N17" s="3"/>
      <c r="O17" s="6" t="s">
        <v>36</v>
      </c>
    </row>
    <row r="18" spans="2:15" ht="15.75" hidden="1">
      <c r="B18" s="28"/>
      <c r="C18" s="99" t="s">
        <v>38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</row>
    <row r="19" spans="2:15" ht="15.75" hidden="1">
      <c r="B19" s="28"/>
      <c r="C19" s="99" t="s">
        <v>34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2:16" ht="15.75" hidden="1">
      <c r="B20" s="28"/>
      <c r="C20" s="43"/>
      <c r="D20" s="21"/>
      <c r="E20" s="21"/>
      <c r="F20" s="21"/>
      <c r="G20" s="21"/>
      <c r="H20" s="21"/>
      <c r="I20" s="3"/>
      <c r="J20" s="21"/>
      <c r="K20" s="21"/>
      <c r="L20" s="21"/>
      <c r="M20" s="21"/>
      <c r="N20" s="3"/>
      <c r="O20" s="7"/>
      <c r="P20" s="44" t="s">
        <v>0</v>
      </c>
    </row>
    <row r="21" spans="2:15" ht="15.75" hidden="1">
      <c r="B21" s="28"/>
      <c r="C21" s="28"/>
      <c r="D21" s="31"/>
      <c r="E21" s="27"/>
      <c r="F21" s="27"/>
      <c r="G21" s="27"/>
      <c r="H21" s="27"/>
      <c r="I21" s="5"/>
      <c r="J21" s="31"/>
      <c r="K21" s="27"/>
      <c r="L21" s="27"/>
      <c r="M21" s="27"/>
      <c r="N21" s="12"/>
      <c r="O21" s="8"/>
    </row>
    <row r="22" spans="2:15" ht="15.75" hidden="1">
      <c r="B22" s="28"/>
      <c r="C22" s="28"/>
      <c r="D22" s="32" t="s">
        <v>0</v>
      </c>
      <c r="E22" s="21"/>
      <c r="F22" s="3" t="s">
        <v>1</v>
      </c>
      <c r="G22" s="21"/>
      <c r="H22" s="21"/>
      <c r="I22" s="13"/>
      <c r="J22" s="32"/>
      <c r="K22" s="21"/>
      <c r="L22" s="3" t="s">
        <v>2</v>
      </c>
      <c r="M22" s="21"/>
      <c r="N22" s="3"/>
      <c r="O22" s="9" t="s">
        <v>3</v>
      </c>
    </row>
    <row r="23" spans="2:15" ht="13.5" customHeight="1" hidden="1">
      <c r="B23" s="28"/>
      <c r="C23" s="28"/>
      <c r="D23" s="34"/>
      <c r="E23" s="24"/>
      <c r="F23" s="24"/>
      <c r="G23" s="24"/>
      <c r="H23" s="24"/>
      <c r="I23" s="7"/>
      <c r="J23" s="34"/>
      <c r="K23" s="24"/>
      <c r="L23" s="24"/>
      <c r="M23" s="24"/>
      <c r="N23" s="4"/>
      <c r="O23" s="9"/>
    </row>
    <row r="24" spans="2:15" ht="15.75" hidden="1">
      <c r="B24" s="28"/>
      <c r="C24" s="28"/>
      <c r="D24" s="32"/>
      <c r="E24" s="21"/>
      <c r="F24" s="21"/>
      <c r="G24" s="21"/>
      <c r="H24" s="32"/>
      <c r="I24" s="9"/>
      <c r="J24" s="31"/>
      <c r="K24" s="21"/>
      <c r="L24" s="35"/>
      <c r="M24" s="35"/>
      <c r="N24" s="5"/>
      <c r="O24" s="6"/>
    </row>
    <row r="25" spans="2:15" ht="15.75" hidden="1">
      <c r="B25" s="28"/>
      <c r="C25" s="28"/>
      <c r="D25" s="32"/>
      <c r="E25" s="21" t="s">
        <v>32</v>
      </c>
      <c r="F25" s="21"/>
      <c r="G25" s="21"/>
      <c r="H25" s="36" t="s">
        <v>4</v>
      </c>
      <c r="I25" s="9" t="s">
        <v>5</v>
      </c>
      <c r="J25" s="21"/>
      <c r="K25" s="21" t="s">
        <v>18</v>
      </c>
      <c r="L25" s="37"/>
      <c r="M25" s="37" t="s">
        <v>4</v>
      </c>
      <c r="N25" s="6" t="s">
        <v>5</v>
      </c>
      <c r="O25" s="6"/>
    </row>
    <row r="26" spans="2:15" ht="15.75" hidden="1">
      <c r="B26" s="28"/>
      <c r="C26" s="45"/>
      <c r="D26" s="34"/>
      <c r="E26" s="24"/>
      <c r="F26" s="24"/>
      <c r="G26" s="24"/>
      <c r="H26" s="36" t="s">
        <v>6</v>
      </c>
      <c r="I26" s="9" t="s">
        <v>35</v>
      </c>
      <c r="J26" s="34"/>
      <c r="K26" s="24"/>
      <c r="L26" s="38"/>
      <c r="M26" s="37" t="s">
        <v>7</v>
      </c>
      <c r="N26" s="6" t="s">
        <v>35</v>
      </c>
      <c r="O26" s="6"/>
    </row>
    <row r="27" spans="2:15" ht="15.75" hidden="1">
      <c r="B27" s="46"/>
      <c r="C27" s="28"/>
      <c r="D27" s="39"/>
      <c r="E27" s="39"/>
      <c r="F27" s="39"/>
      <c r="G27" s="39"/>
      <c r="H27" s="21"/>
      <c r="I27" s="9" t="s">
        <v>16</v>
      </c>
      <c r="J27" s="32"/>
      <c r="K27" s="31"/>
      <c r="L27" s="31"/>
      <c r="M27" s="32"/>
      <c r="N27" s="9" t="s">
        <v>7</v>
      </c>
      <c r="O27" s="6"/>
    </row>
    <row r="28" spans="2:15" ht="15.75" hidden="1">
      <c r="B28" s="47" t="s">
        <v>72</v>
      </c>
      <c r="C28" s="48" t="s">
        <v>17</v>
      </c>
      <c r="D28" s="17" t="s">
        <v>8</v>
      </c>
      <c r="E28" s="17" t="s">
        <v>15</v>
      </c>
      <c r="F28" s="17" t="s">
        <v>4</v>
      </c>
      <c r="G28" s="17" t="s">
        <v>5</v>
      </c>
      <c r="H28" s="21"/>
      <c r="I28" s="9"/>
      <c r="J28" s="36" t="s">
        <v>9</v>
      </c>
      <c r="K28" s="36" t="s">
        <v>10</v>
      </c>
      <c r="L28" s="36" t="s">
        <v>5</v>
      </c>
      <c r="M28" s="32"/>
      <c r="N28" s="9"/>
      <c r="O28" s="6"/>
    </row>
    <row r="29" spans="2:15" ht="15.75" hidden="1">
      <c r="B29" s="45"/>
      <c r="C29" s="45"/>
      <c r="D29" s="40"/>
      <c r="E29" s="40"/>
      <c r="F29" s="40"/>
      <c r="G29" s="40"/>
      <c r="H29" s="24"/>
      <c r="I29" s="14"/>
      <c r="J29" s="41"/>
      <c r="K29" s="41"/>
      <c r="L29" s="41"/>
      <c r="M29" s="34"/>
      <c r="N29" s="15"/>
      <c r="O29" s="7"/>
    </row>
    <row r="30" spans="2:16" ht="9.75" customHeight="1" hidden="1">
      <c r="B30" s="46"/>
      <c r="C30" s="25"/>
      <c r="D30" s="49"/>
      <c r="E30" s="49"/>
      <c r="F30" s="49"/>
      <c r="G30" s="49"/>
      <c r="H30" s="49"/>
      <c r="I30" s="10"/>
      <c r="J30" s="49"/>
      <c r="K30" s="49"/>
      <c r="L30" s="49"/>
      <c r="M30" s="49"/>
      <c r="N30" s="10"/>
      <c r="O30" s="10"/>
      <c r="P30" s="50"/>
    </row>
    <row r="31" spans="2:16" ht="15.75" hidden="1">
      <c r="B31" s="47" t="s">
        <v>11</v>
      </c>
      <c r="C31" s="48" t="s">
        <v>11</v>
      </c>
      <c r="D31" s="51">
        <v>9327.2</v>
      </c>
      <c r="E31" s="51">
        <v>2033.7</v>
      </c>
      <c r="F31" s="51">
        <v>2034</v>
      </c>
      <c r="G31" s="51">
        <v>13394.9</v>
      </c>
      <c r="H31" s="51">
        <f>I31-G31</f>
        <v>34706.799999999996</v>
      </c>
      <c r="I31" s="1">
        <v>48101.7</v>
      </c>
      <c r="J31" s="51">
        <v>26641.5</v>
      </c>
      <c r="K31" s="51">
        <v>7241.9</v>
      </c>
      <c r="L31" s="51">
        <v>33883.4</v>
      </c>
      <c r="M31" s="51">
        <f>N31-L31</f>
        <v>27313.299999999996</v>
      </c>
      <c r="N31" s="1">
        <v>61196.7</v>
      </c>
      <c r="O31" s="1">
        <f>I31-N31</f>
        <v>-13095</v>
      </c>
      <c r="P31" s="50"/>
    </row>
    <row r="32" spans="2:16" ht="15.75" hidden="1">
      <c r="B32" s="47" t="s">
        <v>12</v>
      </c>
      <c r="C32" s="48" t="s">
        <v>12</v>
      </c>
      <c r="D32" s="51">
        <v>21870.7</v>
      </c>
      <c r="E32" s="51">
        <v>2611.4</v>
      </c>
      <c r="F32" s="51">
        <v>806.9</v>
      </c>
      <c r="G32" s="51">
        <v>25289</v>
      </c>
      <c r="H32" s="51">
        <f>I32-G32</f>
        <v>31315.1</v>
      </c>
      <c r="I32" s="1">
        <v>56604.1</v>
      </c>
      <c r="J32" s="51">
        <v>28793.8</v>
      </c>
      <c r="K32" s="51">
        <v>6273.8</v>
      </c>
      <c r="L32" s="51">
        <v>35067.6</v>
      </c>
      <c r="M32" s="51">
        <f>N32-L32</f>
        <v>31523.1</v>
      </c>
      <c r="N32" s="1">
        <v>66590.7</v>
      </c>
      <c r="O32" s="1">
        <f>I32-N32</f>
        <v>-9986.599999999999</v>
      </c>
      <c r="P32" s="50"/>
    </row>
    <row r="33" spans="2:16" ht="15.75" hidden="1">
      <c r="B33" s="47" t="s">
        <v>13</v>
      </c>
      <c r="C33" s="48" t="s">
        <v>13</v>
      </c>
      <c r="D33" s="51">
        <v>22452.9</v>
      </c>
      <c r="E33" s="51">
        <v>3436.3</v>
      </c>
      <c r="F33" s="51">
        <v>867.7</v>
      </c>
      <c r="G33" s="51">
        <v>26756.9</v>
      </c>
      <c r="H33" s="51">
        <f>I33-G33</f>
        <v>37597</v>
      </c>
      <c r="I33" s="1">
        <v>64353.9</v>
      </c>
      <c r="J33" s="51">
        <v>40661.1</v>
      </c>
      <c r="K33" s="51">
        <v>8849.3</v>
      </c>
      <c r="L33" s="51">
        <v>49510.4</v>
      </c>
      <c r="M33" s="51">
        <f>N33-L33</f>
        <v>40852.49999999999</v>
      </c>
      <c r="N33" s="1">
        <v>90362.9</v>
      </c>
      <c r="O33" s="1">
        <f>I33-N33</f>
        <v>-26008.999999999993</v>
      </c>
      <c r="P33" s="50"/>
    </row>
    <row r="34" spans="2:15" ht="15.75" hidden="1">
      <c r="B34" s="47" t="s">
        <v>14</v>
      </c>
      <c r="C34" s="48" t="s">
        <v>14</v>
      </c>
      <c r="D34" s="51">
        <v>22638.3</v>
      </c>
      <c r="E34" s="51">
        <v>5382.2</v>
      </c>
      <c r="F34" s="51">
        <f>G34-D34-E34</f>
        <v>360.5000000000009</v>
      </c>
      <c r="G34" s="51">
        <v>28381</v>
      </c>
      <c r="H34" s="51">
        <f>I34-G34</f>
        <v>43282.2</v>
      </c>
      <c r="I34" s="1">
        <v>71663.2</v>
      </c>
      <c r="J34" s="51">
        <v>31545</v>
      </c>
      <c r="K34" s="51">
        <v>5803.1</v>
      </c>
      <c r="L34" s="51">
        <v>37348.1</v>
      </c>
      <c r="M34" s="51">
        <f>N34-L34</f>
        <v>38533.200000000004</v>
      </c>
      <c r="N34" s="1">
        <v>75881.3</v>
      </c>
      <c r="O34" s="1">
        <f>I34-N34</f>
        <v>-4218.100000000006</v>
      </c>
    </row>
    <row r="35" spans="2:15" ht="15.75" hidden="1">
      <c r="B35" s="18">
        <v>2000</v>
      </c>
      <c r="C35" s="52">
        <v>2000</v>
      </c>
      <c r="D35" s="51">
        <f aca="true" t="shared" si="0" ref="D35:O35">SUM(D68:D71)</f>
        <v>29170.1</v>
      </c>
      <c r="E35" s="51">
        <f t="shared" si="0"/>
        <v>8736.9</v>
      </c>
      <c r="F35" s="51">
        <f t="shared" si="0"/>
        <v>330.5999999999995</v>
      </c>
      <c r="G35" s="51">
        <f t="shared" si="0"/>
        <v>38268.2</v>
      </c>
      <c r="H35" s="51">
        <f t="shared" si="0"/>
        <v>76615.29999999999</v>
      </c>
      <c r="I35" s="1">
        <f t="shared" si="0"/>
        <v>114883.5</v>
      </c>
      <c r="J35" s="51">
        <f t="shared" si="0"/>
        <v>62811.3</v>
      </c>
      <c r="K35" s="51">
        <f t="shared" si="0"/>
        <v>5112.5</v>
      </c>
      <c r="L35" s="51">
        <f t="shared" si="0"/>
        <v>67923.8</v>
      </c>
      <c r="M35" s="51">
        <f t="shared" si="0"/>
        <v>51843.1</v>
      </c>
      <c r="N35" s="1">
        <f t="shared" si="0"/>
        <v>119766.9</v>
      </c>
      <c r="O35" s="1">
        <f t="shared" si="0"/>
        <v>-4883.400000000003</v>
      </c>
    </row>
    <row r="36" spans="2:15" ht="15.75" hidden="1">
      <c r="B36" s="18">
        <v>2000</v>
      </c>
      <c r="C36" s="52">
        <v>2000</v>
      </c>
      <c r="D36" s="51">
        <f aca="true" t="shared" si="1" ref="D36:O36">SUM(D154:D165)</f>
        <v>29170.100000000002</v>
      </c>
      <c r="E36" s="51">
        <f t="shared" si="1"/>
        <v>8736.9</v>
      </c>
      <c r="F36" s="51">
        <f t="shared" si="1"/>
        <v>330.6</v>
      </c>
      <c r="G36" s="51">
        <f t="shared" si="1"/>
        <v>38268.2</v>
      </c>
      <c r="H36" s="51">
        <f t="shared" si="1"/>
        <v>76615.3</v>
      </c>
      <c r="I36" s="1">
        <f t="shared" si="1"/>
        <v>114883.49999999999</v>
      </c>
      <c r="J36" s="51">
        <f t="shared" si="1"/>
        <v>62811.299999999996</v>
      </c>
      <c r="K36" s="51">
        <f t="shared" si="1"/>
        <v>5112.5</v>
      </c>
      <c r="L36" s="51">
        <f t="shared" si="1"/>
        <v>67923.8</v>
      </c>
      <c r="M36" s="51">
        <f t="shared" si="1"/>
        <v>51843.10000000001</v>
      </c>
      <c r="N36" s="1">
        <f t="shared" si="1"/>
        <v>119766.9</v>
      </c>
      <c r="O36" s="1">
        <f t="shared" si="1"/>
        <v>-4883.400000000006</v>
      </c>
    </row>
    <row r="37" spans="2:15" ht="15.75" hidden="1">
      <c r="B37" s="18">
        <v>2001</v>
      </c>
      <c r="C37" s="52">
        <v>2001</v>
      </c>
      <c r="D37" s="51">
        <f aca="true" t="shared" si="2" ref="D37:O37">SUM(D168:D179)</f>
        <v>16709.5</v>
      </c>
      <c r="E37" s="51">
        <f t="shared" si="2"/>
        <v>7834.000000000001</v>
      </c>
      <c r="F37" s="51">
        <f t="shared" si="2"/>
        <v>1084.4</v>
      </c>
      <c r="G37" s="51">
        <f t="shared" si="2"/>
        <v>25636.399999999998</v>
      </c>
      <c r="H37" s="51">
        <f t="shared" si="2"/>
        <v>93336.5</v>
      </c>
      <c r="I37" s="1">
        <f t="shared" si="2"/>
        <v>118972.89999999998</v>
      </c>
      <c r="J37" s="51">
        <f t="shared" si="2"/>
        <v>65626.6</v>
      </c>
      <c r="K37" s="51">
        <f t="shared" si="2"/>
        <v>12901.3</v>
      </c>
      <c r="L37" s="51">
        <f t="shared" si="2"/>
        <v>78527.90000000001</v>
      </c>
      <c r="M37" s="51">
        <f t="shared" si="2"/>
        <v>60057.7</v>
      </c>
      <c r="N37" s="1">
        <f t="shared" si="2"/>
        <v>138585.6</v>
      </c>
      <c r="O37" s="1">
        <f t="shared" si="2"/>
        <v>-19612.699999999997</v>
      </c>
    </row>
    <row r="38" spans="2:15" ht="15.75" hidden="1">
      <c r="B38" s="18">
        <v>2002</v>
      </c>
      <c r="C38" s="52">
        <v>2002</v>
      </c>
      <c r="D38" s="51">
        <f aca="true" t="shared" si="3" ref="D38:N38">SUM(D80:D83)</f>
        <v>14808.8</v>
      </c>
      <c r="E38" s="51">
        <f t="shared" si="3"/>
        <v>7350.9</v>
      </c>
      <c r="F38" s="51">
        <f t="shared" si="3"/>
        <v>3052.9</v>
      </c>
      <c r="G38" s="51">
        <f t="shared" si="3"/>
        <v>25212.6</v>
      </c>
      <c r="H38" s="51">
        <f t="shared" si="3"/>
        <v>160534</v>
      </c>
      <c r="I38" s="1">
        <f t="shared" si="3"/>
        <v>185746.59999999998</v>
      </c>
      <c r="J38" s="51">
        <f t="shared" si="3"/>
        <v>78367</v>
      </c>
      <c r="K38" s="51">
        <f t="shared" si="3"/>
        <v>10693.900000000001</v>
      </c>
      <c r="L38" s="51">
        <f t="shared" si="3"/>
        <v>90438.29999999999</v>
      </c>
      <c r="M38" s="51">
        <f t="shared" si="3"/>
        <v>66688.1</v>
      </c>
      <c r="N38" s="1">
        <f t="shared" si="3"/>
        <v>157126.4</v>
      </c>
      <c r="O38" s="1">
        <f>SUM(O182:O193)</f>
        <v>28620.199999999997</v>
      </c>
    </row>
    <row r="39" spans="2:15" ht="15.75" hidden="1">
      <c r="B39" s="18">
        <v>2003</v>
      </c>
      <c r="C39" s="52">
        <v>2003</v>
      </c>
      <c r="D39" s="51">
        <f aca="true" t="shared" si="4" ref="D39:M39">SUM(D196:D207)</f>
        <v>29607.3</v>
      </c>
      <c r="E39" s="51">
        <f t="shared" si="4"/>
        <v>9649.9</v>
      </c>
      <c r="F39" s="51">
        <f t="shared" si="4"/>
        <v>1481.1000000000004</v>
      </c>
      <c r="G39" s="51">
        <f t="shared" si="4"/>
        <v>40738.3</v>
      </c>
      <c r="H39" s="51">
        <f t="shared" si="4"/>
        <v>197953.4</v>
      </c>
      <c r="I39" s="1">
        <v>238691.8</v>
      </c>
      <c r="J39" s="51">
        <f t="shared" si="4"/>
        <v>104730.19999999998</v>
      </c>
      <c r="K39" s="51">
        <f t="shared" si="4"/>
        <v>8413.2</v>
      </c>
      <c r="L39" s="51">
        <f t="shared" si="4"/>
        <v>116316.29999999999</v>
      </c>
      <c r="M39" s="51">
        <f t="shared" si="4"/>
        <v>93195.70000000001</v>
      </c>
      <c r="N39" s="1">
        <v>209564.7</v>
      </c>
      <c r="O39" s="1">
        <f>I39-N39</f>
        <v>29127.099999999977</v>
      </c>
    </row>
    <row r="40" spans="2:15" ht="15.75" hidden="1">
      <c r="B40" s="18">
        <v>2004</v>
      </c>
      <c r="C40" s="52">
        <v>2004</v>
      </c>
      <c r="D40" s="51">
        <f>SUM(D210:D221)</f>
        <v>28250.3</v>
      </c>
      <c r="E40" s="51">
        <f aca="true" t="shared" si="5" ref="E40:N40">SUM(E210:E221)</f>
        <v>9712.899999999998</v>
      </c>
      <c r="F40" s="51">
        <f t="shared" si="5"/>
        <v>1339.1</v>
      </c>
      <c r="G40" s="51">
        <f t="shared" si="5"/>
        <v>39302.299999999996</v>
      </c>
      <c r="H40" s="51">
        <f t="shared" si="5"/>
        <v>232588.8</v>
      </c>
      <c r="I40" s="1">
        <f t="shared" si="5"/>
        <v>271891.1</v>
      </c>
      <c r="J40" s="51">
        <f t="shared" si="5"/>
        <v>113607.6</v>
      </c>
      <c r="K40" s="51">
        <f t="shared" si="5"/>
        <v>9663.8</v>
      </c>
      <c r="L40" s="51">
        <f t="shared" si="5"/>
        <v>150270.99999999997</v>
      </c>
      <c r="M40" s="51">
        <f t="shared" si="5"/>
        <v>132477.2</v>
      </c>
      <c r="N40" s="1">
        <f t="shared" si="5"/>
        <v>282748.2</v>
      </c>
      <c r="O40" s="1">
        <f>SUM(O210:O221)</f>
        <v>-10857.099999999999</v>
      </c>
    </row>
    <row r="41" spans="2:16" ht="15.75" hidden="1">
      <c r="B41" s="18">
        <v>2005</v>
      </c>
      <c r="C41" s="52">
        <v>2005</v>
      </c>
      <c r="D41" s="51">
        <f>SUM(D224:D235)</f>
        <v>46791.2</v>
      </c>
      <c r="E41" s="51">
        <f>SUM(E224:E235)</f>
        <v>9412.999999999998</v>
      </c>
      <c r="F41" s="51">
        <f>SUM(F224:F235)</f>
        <v>2029.3000000000004</v>
      </c>
      <c r="G41" s="51">
        <f>SUM(G224:G235)</f>
        <v>58233.49999999999</v>
      </c>
      <c r="H41" s="51">
        <f aca="true" t="shared" si="6" ref="H41:N41">SUM(H224:H235)</f>
        <v>373104.6</v>
      </c>
      <c r="I41" s="1">
        <f t="shared" si="6"/>
        <v>431338.10000000003</v>
      </c>
      <c r="J41" s="51">
        <f t="shared" si="6"/>
        <v>165526.4</v>
      </c>
      <c r="K41" s="51">
        <f t="shared" si="6"/>
        <v>8772.400000000001</v>
      </c>
      <c r="L41" s="51">
        <f t="shared" si="6"/>
        <v>204946.59999999998</v>
      </c>
      <c r="M41" s="51">
        <f t="shared" si="6"/>
        <v>165072.39999999997</v>
      </c>
      <c r="N41" s="1">
        <f t="shared" si="6"/>
        <v>370018.99999999994</v>
      </c>
      <c r="O41" s="1">
        <f aca="true" t="shared" si="7" ref="O41:O46">I41-N41</f>
        <v>61319.10000000009</v>
      </c>
      <c r="P41" s="53"/>
    </row>
    <row r="42" spans="2:16" ht="15.75" hidden="1">
      <c r="B42" s="18">
        <v>2006</v>
      </c>
      <c r="C42" s="52">
        <v>2006</v>
      </c>
      <c r="D42" s="51">
        <f aca="true" t="shared" si="8" ref="D42:L42">SUM(D238:D249)</f>
        <v>37624.3</v>
      </c>
      <c r="E42" s="51">
        <f t="shared" si="8"/>
        <v>7930.200000000001</v>
      </c>
      <c r="F42" s="51">
        <f t="shared" si="8"/>
        <v>5457.800000000001</v>
      </c>
      <c r="G42" s="51">
        <f t="shared" si="8"/>
        <v>51012.3</v>
      </c>
      <c r="H42" s="51">
        <f t="shared" si="8"/>
        <v>364684.5</v>
      </c>
      <c r="I42" s="1">
        <f t="shared" si="8"/>
        <v>415696.8</v>
      </c>
      <c r="J42" s="51">
        <f t="shared" si="8"/>
        <v>171192.10000000003</v>
      </c>
      <c r="K42" s="51">
        <f t="shared" si="8"/>
        <v>13550.199999999999</v>
      </c>
      <c r="L42" s="51">
        <f t="shared" si="8"/>
        <v>217991.4</v>
      </c>
      <c r="M42" s="51">
        <v>197775.5</v>
      </c>
      <c r="N42" s="1">
        <f>SUM(N238:N249)</f>
        <v>415767</v>
      </c>
      <c r="O42" s="1">
        <f t="shared" si="7"/>
        <v>-70.20000000001164</v>
      </c>
      <c r="P42" s="53"/>
    </row>
    <row r="43" spans="2:16" ht="15.75" hidden="1">
      <c r="B43" s="18">
        <v>2007</v>
      </c>
      <c r="C43" s="52">
        <v>2007</v>
      </c>
      <c r="D43" s="51">
        <f>SUM(D252:D263)</f>
        <v>36090.200000000004</v>
      </c>
      <c r="E43" s="51">
        <f aca="true" t="shared" si="9" ref="E43:M43">SUM(E252:E263)</f>
        <v>8039.599999999999</v>
      </c>
      <c r="F43" s="51">
        <f t="shared" si="9"/>
        <v>1938.9000000000005</v>
      </c>
      <c r="G43" s="51">
        <f t="shared" si="9"/>
        <v>46068.70000000001</v>
      </c>
      <c r="H43" s="51">
        <f t="shared" si="9"/>
        <v>480934.1</v>
      </c>
      <c r="I43" s="1">
        <f t="shared" si="9"/>
        <v>527002.8</v>
      </c>
      <c r="J43" s="51">
        <f>SUM(J252:J263)</f>
        <v>228347.40000000002</v>
      </c>
      <c r="K43" s="51">
        <f>SUM(K252:K263)</f>
        <v>2645.6000000000004</v>
      </c>
      <c r="L43" s="51">
        <f>SUM(L252:L263)</f>
        <v>277030.30000000005</v>
      </c>
      <c r="M43" s="51">
        <f t="shared" si="9"/>
        <v>197028.69999999998</v>
      </c>
      <c r="N43" s="1">
        <f>SUM(N252:N263)</f>
        <v>474059.00000000006</v>
      </c>
      <c r="O43" s="1">
        <f t="shared" si="7"/>
        <v>52943.79999999999</v>
      </c>
      <c r="P43" s="53"/>
    </row>
    <row r="44" spans="2:16" ht="15.75" hidden="1">
      <c r="B44" s="18">
        <v>2008</v>
      </c>
      <c r="C44" s="52">
        <v>2008</v>
      </c>
      <c r="D44" s="51">
        <f>SUM(D266:D277)</f>
        <v>33637.83</v>
      </c>
      <c r="E44" s="51">
        <f aca="true" t="shared" si="10" ref="E44:N44">SUM(E266:E277)</f>
        <v>12530.98</v>
      </c>
      <c r="F44" s="51">
        <f t="shared" si="10"/>
        <v>11754.089999999998</v>
      </c>
      <c r="G44" s="51">
        <f t="shared" si="10"/>
        <v>57922.9</v>
      </c>
      <c r="H44" s="51">
        <f t="shared" si="10"/>
        <v>543599.137102</v>
      </c>
      <c r="I44" s="1">
        <f t="shared" si="10"/>
        <v>601522.037102</v>
      </c>
      <c r="J44" s="51">
        <f t="shared" si="10"/>
        <v>312137.64999999997</v>
      </c>
      <c r="K44" s="51">
        <f t="shared" si="10"/>
        <v>1063</v>
      </c>
      <c r="L44" s="51">
        <f t="shared" si="10"/>
        <v>364943.48151400004</v>
      </c>
      <c r="M44" s="51">
        <f t="shared" si="10"/>
        <v>290456.897893</v>
      </c>
      <c r="N44" s="1">
        <f t="shared" si="10"/>
        <v>655400.379407</v>
      </c>
      <c r="O44" s="1">
        <f t="shared" si="7"/>
        <v>-53878.34230500006</v>
      </c>
      <c r="P44" s="53"/>
    </row>
    <row r="45" spans="2:15" ht="15.75" hidden="1">
      <c r="B45" s="18">
        <v>2009</v>
      </c>
      <c r="C45" s="52">
        <v>2009</v>
      </c>
      <c r="D45" s="51">
        <f>SUM(D280:D293)</f>
        <v>26903.684001</v>
      </c>
      <c r="E45" s="51">
        <f aca="true" t="shared" si="11" ref="E45:M45">SUM(E280:E293)</f>
        <v>11634.573583000001</v>
      </c>
      <c r="F45" s="51">
        <f>SUM(F280:F291)</f>
        <v>5179.842415999999</v>
      </c>
      <c r="G45" s="51">
        <f t="shared" si="11"/>
        <v>43718.1</v>
      </c>
      <c r="H45" s="51">
        <f t="shared" si="11"/>
        <v>448707.66000000003</v>
      </c>
      <c r="I45" s="1">
        <f t="shared" si="11"/>
        <v>492425.76</v>
      </c>
      <c r="J45" s="51">
        <f t="shared" si="11"/>
        <v>533910.3999999999</v>
      </c>
      <c r="K45" s="51">
        <f t="shared" si="11"/>
        <v>9325.3</v>
      </c>
      <c r="L45" s="51">
        <f t="shared" si="11"/>
        <v>575530.2</v>
      </c>
      <c r="M45" s="51">
        <f t="shared" si="11"/>
        <v>221477.29900000006</v>
      </c>
      <c r="N45" s="1">
        <f>SUM(N280:N293)</f>
        <v>797007.499</v>
      </c>
      <c r="O45" s="1">
        <f t="shared" si="7"/>
        <v>-304581.73899999994</v>
      </c>
    </row>
    <row r="46" spans="2:15" ht="15.75" hidden="1">
      <c r="B46" s="94">
        <v>2010</v>
      </c>
      <c r="C46" s="52">
        <v>2010</v>
      </c>
      <c r="D46" s="51">
        <f>SUM(D294:D305)</f>
        <v>56050.28999999999</v>
      </c>
      <c r="E46" s="51">
        <f aca="true" t="shared" si="12" ref="E46:N46">SUM(E294:E305)</f>
        <v>19213.13</v>
      </c>
      <c r="F46" s="51">
        <f t="shared" si="12"/>
        <v>2732.829999999998</v>
      </c>
      <c r="G46" s="51">
        <f t="shared" si="12"/>
        <v>77996.25</v>
      </c>
      <c r="H46" s="51">
        <f>SUM(H294:H305)</f>
        <v>594051.348</v>
      </c>
      <c r="I46" s="1">
        <f t="shared" si="12"/>
        <v>672047.598</v>
      </c>
      <c r="J46" s="51">
        <f t="shared" si="12"/>
        <v>348178.31999999995</v>
      </c>
      <c r="K46" s="89">
        <f t="shared" si="12"/>
        <v>3961.979999999999</v>
      </c>
      <c r="L46" s="51">
        <f t="shared" si="12"/>
        <v>387513.22</v>
      </c>
      <c r="M46" s="51">
        <f t="shared" si="12"/>
        <v>203690.579</v>
      </c>
      <c r="N46" s="1">
        <f t="shared" si="12"/>
        <v>591203.7990000001</v>
      </c>
      <c r="O46" s="1">
        <f t="shared" si="7"/>
        <v>80843.79899999988</v>
      </c>
    </row>
    <row r="47" spans="2:15" ht="15.75" hidden="1">
      <c r="B47" s="94">
        <v>2011</v>
      </c>
      <c r="C47" s="52">
        <v>2011</v>
      </c>
      <c r="D47" s="51">
        <f>SUM(D307:D318)</f>
        <v>77746.44</v>
      </c>
      <c r="E47" s="51">
        <f aca="true" t="shared" si="13" ref="E47:O47">SUM(E307:E318)</f>
        <v>19728.15</v>
      </c>
      <c r="F47" s="51">
        <f t="shared" si="13"/>
        <v>13350.519999999999</v>
      </c>
      <c r="G47" s="51">
        <f t="shared" si="13"/>
        <v>110825.11</v>
      </c>
      <c r="H47" s="51">
        <f t="shared" si="13"/>
        <v>710019.9299999999</v>
      </c>
      <c r="I47" s="1">
        <f t="shared" si="13"/>
        <v>820845.04</v>
      </c>
      <c r="J47" s="51">
        <f t="shared" si="13"/>
        <v>337869.054</v>
      </c>
      <c r="K47" s="89">
        <f t="shared" si="13"/>
        <v>2120.507</v>
      </c>
      <c r="L47" s="51">
        <f t="shared" si="13"/>
        <v>420418.56</v>
      </c>
      <c r="M47" s="51">
        <f t="shared" si="13"/>
        <v>237885.3</v>
      </c>
      <c r="N47" s="1">
        <f t="shared" si="13"/>
        <v>658303.86</v>
      </c>
      <c r="O47" s="1">
        <f t="shared" si="13"/>
        <v>162541.18</v>
      </c>
    </row>
    <row r="48" spans="2:15" ht="15.75">
      <c r="B48" s="94">
        <v>2012</v>
      </c>
      <c r="C48" s="52">
        <v>2012</v>
      </c>
      <c r="D48" s="51">
        <f>SUM(D328:D339)</f>
        <v>95673.3</v>
      </c>
      <c r="E48" s="51">
        <f aca="true" t="shared" si="14" ref="E48:O48">SUM(E328:E339)</f>
        <v>26614.8</v>
      </c>
      <c r="F48" s="51">
        <f t="shared" si="14"/>
        <v>19533.3</v>
      </c>
      <c r="G48" s="51">
        <f t="shared" si="14"/>
        <v>141821.4</v>
      </c>
      <c r="H48" s="51">
        <f t="shared" si="14"/>
        <v>714531.3200000001</v>
      </c>
      <c r="I48" s="1">
        <f t="shared" si="14"/>
        <v>856352.72</v>
      </c>
      <c r="J48" s="51">
        <f t="shared" si="14"/>
        <v>388248.39999999997</v>
      </c>
      <c r="K48" s="89">
        <f t="shared" si="14"/>
        <v>16242.099999999999</v>
      </c>
      <c r="L48" s="51">
        <f t="shared" si="14"/>
        <v>506823.8</v>
      </c>
      <c r="M48" s="51">
        <f t="shared" si="14"/>
        <v>271465.29</v>
      </c>
      <c r="N48" s="1">
        <f t="shared" si="14"/>
        <v>778289.09</v>
      </c>
      <c r="O48" s="1">
        <f t="shared" si="14"/>
        <v>78063.63</v>
      </c>
    </row>
    <row r="49" spans="2:15" ht="15.75">
      <c r="B49" s="94">
        <v>2013</v>
      </c>
      <c r="C49" s="52"/>
      <c r="D49" s="51">
        <f>SUM(D355:D366)</f>
        <v>34445.2</v>
      </c>
      <c r="E49" s="51">
        <f aca="true" t="shared" si="15" ref="E49:O49">SUM(E355:E366)</f>
        <v>20314.8</v>
      </c>
      <c r="F49" s="51">
        <f t="shared" si="15"/>
        <v>8988.099999999999</v>
      </c>
      <c r="G49" s="51">
        <f t="shared" si="15"/>
        <v>63748.100000000006</v>
      </c>
      <c r="H49" s="51">
        <f t="shared" si="15"/>
        <v>884692.295206988</v>
      </c>
      <c r="I49" s="1">
        <f t="shared" si="15"/>
        <v>948440.3952069879</v>
      </c>
      <c r="J49" s="51">
        <f t="shared" si="15"/>
        <v>451379.5399999999</v>
      </c>
      <c r="K49" s="89">
        <f t="shared" si="15"/>
        <v>18017.24</v>
      </c>
      <c r="L49" s="51">
        <f t="shared" si="15"/>
        <v>572315.4199999999</v>
      </c>
      <c r="M49" s="51">
        <f t="shared" si="15"/>
        <v>293751.9632753503</v>
      </c>
      <c r="N49" s="1">
        <f t="shared" si="15"/>
        <v>866067.3832753501</v>
      </c>
      <c r="O49" s="1">
        <f t="shared" si="15"/>
        <v>82373.01193163767</v>
      </c>
    </row>
    <row r="50" spans="2:15" ht="15.75">
      <c r="B50" s="94">
        <v>2014</v>
      </c>
      <c r="C50" s="52"/>
      <c r="D50" s="51">
        <f>+SUM(D369:D380)</f>
        <v>59687.62803761729</v>
      </c>
      <c r="E50" s="51">
        <f aca="true" t="shared" si="16" ref="E50:O50">+SUM(E369:E380)</f>
        <v>19088.9111760751</v>
      </c>
      <c r="F50" s="51">
        <f t="shared" si="16"/>
        <v>15380.552256120001</v>
      </c>
      <c r="G50" s="51">
        <f t="shared" si="16"/>
        <v>94156.89146981241</v>
      </c>
      <c r="H50" s="51">
        <f t="shared" si="16"/>
        <v>822656.2085301875</v>
      </c>
      <c r="I50" s="1">
        <f t="shared" si="16"/>
        <v>916813.1000000001</v>
      </c>
      <c r="J50" s="51">
        <f t="shared" si="16"/>
        <v>568485.2</v>
      </c>
      <c r="K50" s="89">
        <f t="shared" si="16"/>
        <v>62748.3</v>
      </c>
      <c r="L50" s="51">
        <f t="shared" si="16"/>
        <v>728405.4</v>
      </c>
      <c r="M50" s="51">
        <f t="shared" si="16"/>
        <v>352080.69999999995</v>
      </c>
      <c r="N50" s="1">
        <f t="shared" si="16"/>
        <v>1080486.1</v>
      </c>
      <c r="O50" s="1">
        <f t="shared" si="16"/>
        <v>-163672.99999999997</v>
      </c>
    </row>
    <row r="51" spans="2:15" ht="15.75">
      <c r="B51" s="94">
        <v>2015</v>
      </c>
      <c r="C51" s="52"/>
      <c r="D51" s="51">
        <f>+SUM(D383:D394)</f>
        <v>50641.1446998926</v>
      </c>
      <c r="E51" s="51">
        <f aca="true" t="shared" si="17" ref="E51:O51">+SUM(E383:E394)</f>
        <v>25159.5658818574</v>
      </c>
      <c r="F51" s="51">
        <f t="shared" si="17"/>
        <v>9395.47112941146</v>
      </c>
      <c r="G51" s="51">
        <f t="shared" si="17"/>
        <v>85196.18171116147</v>
      </c>
      <c r="H51" s="51">
        <f t="shared" si="17"/>
        <v>725959.9913902627</v>
      </c>
      <c r="I51" s="1">
        <f t="shared" si="17"/>
        <v>810830.323896627</v>
      </c>
      <c r="J51" s="51">
        <f t="shared" si="17"/>
        <v>537476.8373175215</v>
      </c>
      <c r="K51" s="89">
        <f t="shared" si="17"/>
        <v>23550.065547953956</v>
      </c>
      <c r="L51" s="51">
        <f t="shared" si="17"/>
        <v>606258.1229777022</v>
      </c>
      <c r="M51" s="51">
        <f t="shared" si="17"/>
        <v>352006.04754140705</v>
      </c>
      <c r="N51" s="1">
        <f t="shared" si="17"/>
        <v>958264.1705191092</v>
      </c>
      <c r="O51" s="1">
        <f t="shared" si="17"/>
        <v>-147433.84662248223</v>
      </c>
    </row>
    <row r="52" spans="2:15" ht="15.75">
      <c r="B52" s="94">
        <v>2016</v>
      </c>
      <c r="C52" s="52"/>
      <c r="D52" s="51">
        <f>+SUM(D397:D408)</f>
        <v>61127.198924779346</v>
      </c>
      <c r="E52" s="51">
        <f aca="true" t="shared" si="18" ref="E52:O52">+SUM(E397:E408)</f>
        <v>16576.4530180326</v>
      </c>
      <c r="F52" s="51">
        <f t="shared" si="18"/>
        <v>7136.450806390448</v>
      </c>
      <c r="G52" s="51">
        <f t="shared" si="18"/>
        <v>84840.10274920239</v>
      </c>
      <c r="H52" s="51">
        <f t="shared" si="18"/>
        <v>658810.2141165191</v>
      </c>
      <c r="I52" s="1">
        <f t="shared" si="18"/>
        <v>743650.3168657215</v>
      </c>
      <c r="J52" s="51">
        <f t="shared" si="18"/>
        <v>532595.0818237218</v>
      </c>
      <c r="K52" s="51">
        <f t="shared" si="18"/>
        <v>18226.87221878906</v>
      </c>
      <c r="L52" s="51">
        <f t="shared" si="18"/>
        <v>553878.6460624557</v>
      </c>
      <c r="M52" s="51">
        <f t="shared" si="18"/>
        <v>324081.7839557481</v>
      </c>
      <c r="N52" s="1">
        <f t="shared" si="18"/>
        <v>877960.4300182038</v>
      </c>
      <c r="O52" s="1">
        <f t="shared" si="18"/>
        <v>-134310.11315248237</v>
      </c>
    </row>
    <row r="53" spans="2:15" ht="15.75">
      <c r="B53" s="94"/>
      <c r="C53" s="52"/>
      <c r="D53" s="51"/>
      <c r="E53" s="51"/>
      <c r="F53" s="51"/>
      <c r="G53" s="51"/>
      <c r="H53" s="51"/>
      <c r="I53" s="1"/>
      <c r="J53" s="51"/>
      <c r="K53" s="51"/>
      <c r="L53" s="51"/>
      <c r="M53" s="51"/>
      <c r="N53" s="1"/>
      <c r="O53" s="1"/>
    </row>
    <row r="54" spans="2:15" ht="9.75" customHeight="1" hidden="1">
      <c r="B54" s="54"/>
      <c r="C54" s="55"/>
      <c r="D54" s="51"/>
      <c r="E54" s="51"/>
      <c r="F54" s="51"/>
      <c r="G54" s="51"/>
      <c r="H54" s="51"/>
      <c r="I54" s="1"/>
      <c r="J54" s="51"/>
      <c r="K54" s="89"/>
      <c r="L54" s="51"/>
      <c r="M54" s="51"/>
      <c r="N54" s="1"/>
      <c r="O54" s="1"/>
    </row>
    <row r="55" spans="2:15" ht="15.75" hidden="1">
      <c r="B55" s="54">
        <v>1998</v>
      </c>
      <c r="C55" s="18">
        <v>1998</v>
      </c>
      <c r="D55" s="56"/>
      <c r="E55" s="56"/>
      <c r="F55" s="56"/>
      <c r="G55" s="56"/>
      <c r="H55" s="56"/>
      <c r="I55" s="9"/>
      <c r="J55" s="56"/>
      <c r="K55" s="90"/>
      <c r="L55" s="56"/>
      <c r="M55" s="56"/>
      <c r="N55" s="9"/>
      <c r="O55" s="1"/>
    </row>
    <row r="56" spans="2:16" ht="18" hidden="1">
      <c r="B56" s="57" t="s">
        <v>75</v>
      </c>
      <c r="C56" s="58" t="s">
        <v>78</v>
      </c>
      <c r="D56" s="51">
        <v>6363</v>
      </c>
      <c r="E56" s="51">
        <v>653.3</v>
      </c>
      <c r="F56" s="51">
        <v>251.1</v>
      </c>
      <c r="G56" s="51">
        <v>7267.4</v>
      </c>
      <c r="H56" s="51">
        <f aca="true" t="shared" si="19" ref="H56:H65">I56-G56</f>
        <v>8166.9</v>
      </c>
      <c r="I56" s="1">
        <v>15434.3</v>
      </c>
      <c r="J56" s="51">
        <v>10059.9</v>
      </c>
      <c r="K56" s="89">
        <v>2560.6</v>
      </c>
      <c r="L56" s="51">
        <v>12620.5</v>
      </c>
      <c r="M56" s="51">
        <f aca="true" t="shared" si="20" ref="M56:M65">N56-L56</f>
        <v>9562.099999999999</v>
      </c>
      <c r="N56" s="1">
        <v>22182.6</v>
      </c>
      <c r="O56" s="1">
        <f aca="true" t="shared" si="21" ref="O56:O65">I56-N56</f>
        <v>-6748.299999999999</v>
      </c>
      <c r="P56" s="50"/>
    </row>
    <row r="57" spans="2:16" ht="18" hidden="1">
      <c r="B57" s="57" t="s">
        <v>58</v>
      </c>
      <c r="C57" s="59" t="s">
        <v>42</v>
      </c>
      <c r="D57" s="51">
        <v>6430.2</v>
      </c>
      <c r="E57" s="51">
        <v>671.8</v>
      </c>
      <c r="F57" s="51">
        <v>146.1</v>
      </c>
      <c r="G57" s="51">
        <v>7248.1</v>
      </c>
      <c r="H57" s="51">
        <f t="shared" si="19"/>
        <v>9051.199999999999</v>
      </c>
      <c r="I57" s="1">
        <v>16299.3</v>
      </c>
      <c r="J57" s="51">
        <v>10304.7</v>
      </c>
      <c r="K57" s="89">
        <v>1882.1</v>
      </c>
      <c r="L57" s="51">
        <v>12186.8</v>
      </c>
      <c r="M57" s="51">
        <f t="shared" si="20"/>
        <v>10720.3</v>
      </c>
      <c r="N57" s="1">
        <v>22907.1</v>
      </c>
      <c r="O57" s="1">
        <f t="shared" si="21"/>
        <v>-6607.799999999999</v>
      </c>
      <c r="P57" s="50"/>
    </row>
    <row r="58" spans="2:16" ht="18" hidden="1">
      <c r="B58" s="57" t="s">
        <v>59</v>
      </c>
      <c r="C58" s="59" t="s">
        <v>43</v>
      </c>
      <c r="D58" s="51">
        <v>4396</v>
      </c>
      <c r="E58" s="51">
        <v>704.7</v>
      </c>
      <c r="F58" s="51">
        <v>174.3</v>
      </c>
      <c r="G58" s="51">
        <v>5275</v>
      </c>
      <c r="H58" s="51">
        <f t="shared" si="19"/>
        <v>9913.4</v>
      </c>
      <c r="I58" s="1">
        <v>15188.4</v>
      </c>
      <c r="J58" s="51">
        <v>10864</v>
      </c>
      <c r="K58" s="89">
        <v>2382.1</v>
      </c>
      <c r="L58" s="51">
        <v>13246.1</v>
      </c>
      <c r="M58" s="51">
        <f t="shared" si="20"/>
        <v>9215.9</v>
      </c>
      <c r="N58" s="1">
        <v>22462</v>
      </c>
      <c r="O58" s="1">
        <f t="shared" si="21"/>
        <v>-7273.6</v>
      </c>
      <c r="P58" s="50"/>
    </row>
    <row r="59" spans="2:15" ht="18" hidden="1">
      <c r="B59" s="57" t="s">
        <v>60</v>
      </c>
      <c r="C59" s="59" t="s">
        <v>44</v>
      </c>
      <c r="D59" s="51">
        <v>5263.7</v>
      </c>
      <c r="E59" s="51">
        <v>1406.5</v>
      </c>
      <c r="F59" s="51">
        <v>296.2</v>
      </c>
      <c r="G59" s="51">
        <v>6966.4</v>
      </c>
      <c r="H59" s="51">
        <f t="shared" si="19"/>
        <v>10465.500000000002</v>
      </c>
      <c r="I59" s="1">
        <v>17431.9</v>
      </c>
      <c r="J59" s="51">
        <v>9432.5</v>
      </c>
      <c r="K59" s="89">
        <v>2024.5</v>
      </c>
      <c r="L59" s="51">
        <v>11457</v>
      </c>
      <c r="M59" s="51">
        <f t="shared" si="20"/>
        <v>11354.2</v>
      </c>
      <c r="N59" s="1">
        <v>22811.2</v>
      </c>
      <c r="O59" s="1">
        <f t="shared" si="21"/>
        <v>-5379.299999999999</v>
      </c>
    </row>
    <row r="60" spans="2:15" ht="15.75" hidden="1">
      <c r="B60" s="57"/>
      <c r="C60" s="59"/>
      <c r="D60" s="51"/>
      <c r="E60" s="51"/>
      <c r="F60" s="51"/>
      <c r="G60" s="51"/>
      <c r="H60" s="51"/>
      <c r="I60" s="1"/>
      <c r="J60" s="51"/>
      <c r="K60" s="89"/>
      <c r="L60" s="51"/>
      <c r="M60" s="51"/>
      <c r="N60" s="1"/>
      <c r="O60" s="1"/>
    </row>
    <row r="61" spans="2:15" ht="15.75" hidden="1">
      <c r="B61" s="71">
        <v>1999</v>
      </c>
      <c r="C61" s="60">
        <v>1999</v>
      </c>
      <c r="D61" s="51"/>
      <c r="E61" s="51"/>
      <c r="F61" s="51"/>
      <c r="G61" s="51"/>
      <c r="H61" s="51"/>
      <c r="I61" s="1"/>
      <c r="J61" s="51"/>
      <c r="K61" s="89"/>
      <c r="L61" s="51"/>
      <c r="M61" s="51"/>
      <c r="N61" s="1"/>
      <c r="O61" s="1"/>
    </row>
    <row r="62" spans="2:15" ht="18" hidden="1">
      <c r="B62" s="57" t="s">
        <v>75</v>
      </c>
      <c r="C62" s="58" t="s">
        <v>77</v>
      </c>
      <c r="D62" s="51">
        <v>7800.3</v>
      </c>
      <c r="E62" s="51">
        <v>866.2</v>
      </c>
      <c r="F62" s="51">
        <v>112.7</v>
      </c>
      <c r="G62" s="51">
        <v>8779.2</v>
      </c>
      <c r="H62" s="51">
        <f t="shared" si="19"/>
        <v>10300.099999999999</v>
      </c>
      <c r="I62" s="1">
        <v>19079.3</v>
      </c>
      <c r="J62" s="51">
        <v>6623.9</v>
      </c>
      <c r="K62" s="89">
        <v>1182.7</v>
      </c>
      <c r="L62" s="51">
        <v>7806.6</v>
      </c>
      <c r="M62" s="51">
        <f t="shared" si="20"/>
        <v>8469.1</v>
      </c>
      <c r="N62" s="1">
        <v>16275.7</v>
      </c>
      <c r="O62" s="1">
        <f t="shared" si="21"/>
        <v>2803.5999999999985</v>
      </c>
    </row>
    <row r="63" spans="2:15" ht="18" hidden="1">
      <c r="B63" s="57" t="s">
        <v>58</v>
      </c>
      <c r="C63" s="59" t="s">
        <v>45</v>
      </c>
      <c r="D63" s="51">
        <v>3103</v>
      </c>
      <c r="E63" s="17">
        <v>1475.3</v>
      </c>
      <c r="F63" s="51">
        <v>127.3</v>
      </c>
      <c r="G63" s="51">
        <v>4705.6</v>
      </c>
      <c r="H63" s="51">
        <f t="shared" si="19"/>
        <v>11293</v>
      </c>
      <c r="I63" s="1">
        <v>15998.6</v>
      </c>
      <c r="J63" s="51">
        <v>7538.2</v>
      </c>
      <c r="K63" s="89">
        <v>1521.5</v>
      </c>
      <c r="L63" s="51">
        <v>9059.7</v>
      </c>
      <c r="M63" s="51">
        <f t="shared" si="20"/>
        <v>11606.3</v>
      </c>
      <c r="N63" s="1">
        <v>20666</v>
      </c>
      <c r="O63" s="1">
        <f t="shared" si="21"/>
        <v>-4667.4</v>
      </c>
    </row>
    <row r="64" spans="2:15" ht="18" hidden="1">
      <c r="B64" s="57" t="s">
        <v>59</v>
      </c>
      <c r="C64" s="59" t="s">
        <v>43</v>
      </c>
      <c r="D64" s="51" t="e">
        <f>SUM(#REF!)</f>
        <v>#REF!</v>
      </c>
      <c r="E64" s="51" t="e">
        <f>SUM(#REF!)</f>
        <v>#REF!</v>
      </c>
      <c r="F64" s="51">
        <v>76.5</v>
      </c>
      <c r="G64" s="51">
        <v>6179.4</v>
      </c>
      <c r="H64" s="51">
        <f t="shared" si="19"/>
        <v>11203.199999999999</v>
      </c>
      <c r="I64" s="1">
        <v>17382.6</v>
      </c>
      <c r="J64" s="51">
        <v>8897.8</v>
      </c>
      <c r="K64" s="91">
        <v>1809.2</v>
      </c>
      <c r="L64" s="51">
        <v>10707</v>
      </c>
      <c r="M64" s="51">
        <f t="shared" si="20"/>
        <v>7700.5</v>
      </c>
      <c r="N64" s="1">
        <v>18407.5</v>
      </c>
      <c r="O64" s="1">
        <f t="shared" si="21"/>
        <v>-1024.9000000000015</v>
      </c>
    </row>
    <row r="65" spans="2:15" ht="18" hidden="1">
      <c r="B65" s="57" t="s">
        <v>60</v>
      </c>
      <c r="C65" s="59" t="s">
        <v>44</v>
      </c>
      <c r="D65" s="51" t="e">
        <f>SUM(#REF!)</f>
        <v>#REF!</v>
      </c>
      <c r="E65" s="51">
        <v>1205.8</v>
      </c>
      <c r="F65" s="51">
        <v>44</v>
      </c>
      <c r="G65" s="51">
        <v>8716.8</v>
      </c>
      <c r="H65" s="51">
        <f t="shared" si="19"/>
        <v>10485.900000000001</v>
      </c>
      <c r="I65" s="1">
        <v>19202.7</v>
      </c>
      <c r="J65" s="51" t="e">
        <f>SUM(#REF!)</f>
        <v>#REF!</v>
      </c>
      <c r="K65" s="89" t="e">
        <f>SUM(#REF!)</f>
        <v>#REF!</v>
      </c>
      <c r="L65" s="51">
        <v>9774.8</v>
      </c>
      <c r="M65" s="51">
        <f t="shared" si="20"/>
        <v>10757.400000000001</v>
      </c>
      <c r="N65" s="1">
        <v>20532.2</v>
      </c>
      <c r="O65" s="1">
        <f t="shared" si="21"/>
        <v>-1329.5</v>
      </c>
    </row>
    <row r="66" spans="2:15" ht="15.75" hidden="1">
      <c r="B66" s="57"/>
      <c r="C66" s="59"/>
      <c r="D66" s="51"/>
      <c r="E66" s="51"/>
      <c r="F66" s="51"/>
      <c r="G66" s="51"/>
      <c r="H66" s="51"/>
      <c r="I66" s="1"/>
      <c r="J66" s="51"/>
      <c r="K66" s="89"/>
      <c r="L66" s="51"/>
      <c r="M66" s="51"/>
      <c r="N66" s="1"/>
      <c r="O66" s="1"/>
    </row>
    <row r="67" spans="2:15" ht="15.75" hidden="1">
      <c r="B67" s="71">
        <v>2000</v>
      </c>
      <c r="C67" s="61">
        <v>2000</v>
      </c>
      <c r="D67" s="56"/>
      <c r="E67" s="56"/>
      <c r="F67" s="56"/>
      <c r="G67" s="56"/>
      <c r="H67" s="56"/>
      <c r="I67" s="9"/>
      <c r="J67" s="56"/>
      <c r="K67" s="90"/>
      <c r="L67" s="56"/>
      <c r="M67" s="56"/>
      <c r="N67" s="9"/>
      <c r="O67" s="1"/>
    </row>
    <row r="68" spans="2:15" ht="18" hidden="1">
      <c r="B68" s="57" t="s">
        <v>75</v>
      </c>
      <c r="C68" s="58" t="s">
        <v>76</v>
      </c>
      <c r="D68" s="51">
        <f>SUM(D154:D156)</f>
        <v>10284.5</v>
      </c>
      <c r="E68" s="51">
        <f>SUM(E154:E156)</f>
        <v>1503.5</v>
      </c>
      <c r="F68" s="51">
        <v>31.9</v>
      </c>
      <c r="G68" s="51">
        <f aca="true" t="shared" si="22" ref="G68:N68">SUM(G154:G156)</f>
        <v>11819.9</v>
      </c>
      <c r="H68" s="51">
        <f t="shared" si="22"/>
        <v>9515.800000000001</v>
      </c>
      <c r="I68" s="1">
        <f t="shared" si="22"/>
        <v>21335.7</v>
      </c>
      <c r="J68" s="51">
        <f t="shared" si="22"/>
        <v>9045.9</v>
      </c>
      <c r="K68" s="89">
        <f t="shared" si="22"/>
        <v>751.7</v>
      </c>
      <c r="L68" s="51">
        <f t="shared" si="22"/>
        <v>9797.6</v>
      </c>
      <c r="M68" s="51">
        <f t="shared" si="22"/>
        <v>8155.799999999999</v>
      </c>
      <c r="N68" s="1">
        <f t="shared" si="22"/>
        <v>17953.4</v>
      </c>
      <c r="O68" s="1">
        <f>I68-N68</f>
        <v>3382.2999999999993</v>
      </c>
    </row>
    <row r="69" spans="2:15" ht="18" hidden="1">
      <c r="B69" s="57" t="s">
        <v>58</v>
      </c>
      <c r="C69" s="58" t="s">
        <v>19</v>
      </c>
      <c r="D69" s="51">
        <f aca="true" t="shared" si="23" ref="D69:N69">SUM(D157:D159)</f>
        <v>7187.7</v>
      </c>
      <c r="E69" s="51">
        <f t="shared" si="23"/>
        <v>1981.7</v>
      </c>
      <c r="F69" s="51">
        <f t="shared" si="23"/>
        <v>88.69999999999982</v>
      </c>
      <c r="G69" s="51">
        <f t="shared" si="23"/>
        <v>9258.1</v>
      </c>
      <c r="H69" s="51">
        <f t="shared" si="23"/>
        <v>10655</v>
      </c>
      <c r="I69" s="1">
        <f t="shared" si="23"/>
        <v>19913.1</v>
      </c>
      <c r="J69" s="51">
        <f t="shared" si="23"/>
        <v>11506.900000000001</v>
      </c>
      <c r="K69" s="89">
        <f t="shared" si="23"/>
        <v>983.8000000000001</v>
      </c>
      <c r="L69" s="51">
        <f t="shared" si="23"/>
        <v>12490.7</v>
      </c>
      <c r="M69" s="51">
        <f t="shared" si="23"/>
        <v>12519.800000000001</v>
      </c>
      <c r="N69" s="1">
        <f t="shared" si="23"/>
        <v>25010.5</v>
      </c>
      <c r="O69" s="1">
        <f>I69-N69</f>
        <v>-5097.4000000000015</v>
      </c>
    </row>
    <row r="70" spans="2:15" ht="18" hidden="1">
      <c r="B70" s="57" t="s">
        <v>59</v>
      </c>
      <c r="C70" s="58" t="s">
        <v>20</v>
      </c>
      <c r="D70" s="51">
        <f aca="true" t="shared" si="24" ref="D70:N70">SUM(D160:D162)</f>
        <v>5682</v>
      </c>
      <c r="E70" s="51">
        <f t="shared" si="24"/>
        <v>3814.9</v>
      </c>
      <c r="F70" s="51">
        <f t="shared" si="24"/>
        <v>8.69999999999959</v>
      </c>
      <c r="G70" s="51">
        <f t="shared" si="24"/>
        <v>9505.6</v>
      </c>
      <c r="H70" s="51">
        <f t="shared" si="24"/>
        <v>32029.399999999998</v>
      </c>
      <c r="I70" s="1">
        <f t="shared" si="24"/>
        <v>41535</v>
      </c>
      <c r="J70" s="51">
        <f t="shared" si="24"/>
        <v>20771.1</v>
      </c>
      <c r="K70" s="89">
        <f t="shared" si="24"/>
        <v>961.4</v>
      </c>
      <c r="L70" s="51">
        <f t="shared" si="24"/>
        <v>21732.5</v>
      </c>
      <c r="M70" s="51">
        <f t="shared" si="24"/>
        <v>14347.000000000002</v>
      </c>
      <c r="N70" s="1">
        <f t="shared" si="24"/>
        <v>36079.5</v>
      </c>
      <c r="O70" s="1">
        <f>I70-N70</f>
        <v>5455.5</v>
      </c>
    </row>
    <row r="71" spans="2:15" ht="18" hidden="1">
      <c r="B71" s="57" t="s">
        <v>60</v>
      </c>
      <c r="C71" s="58" t="s">
        <v>21</v>
      </c>
      <c r="D71" s="51">
        <f aca="true" t="shared" si="25" ref="D71:O71">SUM(D163:D165)</f>
        <v>6015.9</v>
      </c>
      <c r="E71" s="51">
        <f t="shared" si="25"/>
        <v>1436.8</v>
      </c>
      <c r="F71" s="51">
        <f t="shared" si="25"/>
        <v>201.3000000000001</v>
      </c>
      <c r="G71" s="51">
        <f t="shared" si="25"/>
        <v>7684.6</v>
      </c>
      <c r="H71" s="51">
        <f t="shared" si="25"/>
        <v>24415.1</v>
      </c>
      <c r="I71" s="1">
        <f t="shared" si="25"/>
        <v>32099.699999999997</v>
      </c>
      <c r="J71" s="51">
        <f t="shared" si="25"/>
        <v>21487.4</v>
      </c>
      <c r="K71" s="89">
        <f t="shared" si="25"/>
        <v>2415.6000000000004</v>
      </c>
      <c r="L71" s="51">
        <f t="shared" si="25"/>
        <v>23903</v>
      </c>
      <c r="M71" s="51">
        <f t="shared" si="25"/>
        <v>16820.5</v>
      </c>
      <c r="N71" s="1">
        <f t="shared" si="25"/>
        <v>40723.5</v>
      </c>
      <c r="O71" s="1">
        <f t="shared" si="25"/>
        <v>-8623.800000000001</v>
      </c>
    </row>
    <row r="72" spans="2:15" ht="15.75" hidden="1">
      <c r="B72" s="57"/>
      <c r="C72" s="58"/>
      <c r="D72" s="51"/>
      <c r="E72" s="51"/>
      <c r="F72" s="51"/>
      <c r="G72" s="51"/>
      <c r="H72" s="51"/>
      <c r="I72" s="1"/>
      <c r="J72" s="51"/>
      <c r="K72" s="89"/>
      <c r="L72" s="51"/>
      <c r="M72" s="51"/>
      <c r="N72" s="1"/>
      <c r="O72" s="1"/>
    </row>
    <row r="73" spans="2:15" ht="15.75" hidden="1">
      <c r="B73" s="71">
        <v>2001</v>
      </c>
      <c r="C73" s="60">
        <v>2001</v>
      </c>
      <c r="D73" s="51"/>
      <c r="E73" s="51"/>
      <c r="F73" s="51"/>
      <c r="G73" s="51"/>
      <c r="H73" s="51"/>
      <c r="I73" s="1"/>
      <c r="J73" s="51"/>
      <c r="K73" s="89"/>
      <c r="L73" s="51"/>
      <c r="M73" s="51"/>
      <c r="N73" s="1"/>
      <c r="O73" s="1"/>
    </row>
    <row r="74" spans="2:15" ht="18" hidden="1">
      <c r="B74" s="57" t="s">
        <v>75</v>
      </c>
      <c r="C74" s="58" t="s">
        <v>76</v>
      </c>
      <c r="D74" s="51">
        <f aca="true" t="shared" si="26" ref="D74:O74">SUM(D168:D170)</f>
        <v>4940.2</v>
      </c>
      <c r="E74" s="51">
        <f t="shared" si="26"/>
        <v>1378.9</v>
      </c>
      <c r="F74" s="51">
        <f t="shared" si="26"/>
        <v>291.0999999999999</v>
      </c>
      <c r="G74" s="51">
        <f t="shared" si="26"/>
        <v>6610.2</v>
      </c>
      <c r="H74" s="51">
        <f t="shared" si="26"/>
        <v>24711.2</v>
      </c>
      <c r="I74" s="1">
        <f t="shared" si="26"/>
        <v>31321.399999999998</v>
      </c>
      <c r="J74" s="51">
        <f t="shared" si="26"/>
        <v>14345.599999999999</v>
      </c>
      <c r="K74" s="89">
        <f t="shared" si="26"/>
        <v>1412.5</v>
      </c>
      <c r="L74" s="51">
        <f t="shared" si="26"/>
        <v>15758.1</v>
      </c>
      <c r="M74" s="51">
        <f t="shared" si="26"/>
        <v>13625.599999999999</v>
      </c>
      <c r="N74" s="1">
        <f t="shared" si="26"/>
        <v>29383.699999999997</v>
      </c>
      <c r="O74" s="1">
        <f t="shared" si="26"/>
        <v>1937.7000000000007</v>
      </c>
    </row>
    <row r="75" spans="2:15" ht="18" hidden="1">
      <c r="B75" s="57" t="s">
        <v>58</v>
      </c>
      <c r="C75" s="58" t="s">
        <v>19</v>
      </c>
      <c r="D75" s="17">
        <f aca="true" t="shared" si="27" ref="D75:O75">SUM(D171:D173)</f>
        <v>3632.6</v>
      </c>
      <c r="E75" s="17">
        <f t="shared" si="27"/>
        <v>1942.8</v>
      </c>
      <c r="F75" s="17">
        <f t="shared" si="27"/>
        <v>452.99999999999994</v>
      </c>
      <c r="G75" s="17">
        <f t="shared" si="27"/>
        <v>6028.4</v>
      </c>
      <c r="H75" s="17">
        <f t="shared" si="27"/>
        <v>25730.800000000003</v>
      </c>
      <c r="I75" s="2">
        <f t="shared" si="27"/>
        <v>31759.200000000004</v>
      </c>
      <c r="J75" s="17">
        <f t="shared" si="27"/>
        <v>15580.399999999998</v>
      </c>
      <c r="K75" s="91">
        <f t="shared" si="27"/>
        <v>3700.8</v>
      </c>
      <c r="L75" s="17">
        <f t="shared" si="27"/>
        <v>19281.2</v>
      </c>
      <c r="M75" s="17">
        <f t="shared" si="27"/>
        <v>15664.899999999998</v>
      </c>
      <c r="N75" s="2">
        <f t="shared" si="27"/>
        <v>34946.1</v>
      </c>
      <c r="O75" s="1">
        <f t="shared" si="27"/>
        <v>-3186.899999999998</v>
      </c>
    </row>
    <row r="76" spans="2:15" ht="18" hidden="1">
      <c r="B76" s="57" t="s">
        <v>59</v>
      </c>
      <c r="C76" s="58" t="s">
        <v>20</v>
      </c>
      <c r="D76" s="17">
        <f aca="true" t="shared" si="28" ref="D76:O76">SUM(D174:D176)</f>
        <v>2829.2</v>
      </c>
      <c r="E76" s="17">
        <f t="shared" si="28"/>
        <v>2114.6</v>
      </c>
      <c r="F76" s="17">
        <f t="shared" si="28"/>
        <v>195.70000000000016</v>
      </c>
      <c r="G76" s="17">
        <f t="shared" si="28"/>
        <v>5148</v>
      </c>
      <c r="H76" s="17">
        <f t="shared" si="28"/>
        <v>20290.199999999997</v>
      </c>
      <c r="I76" s="2">
        <f t="shared" si="28"/>
        <v>25438.199999999997</v>
      </c>
      <c r="J76" s="17">
        <f t="shared" si="28"/>
        <v>17918.8</v>
      </c>
      <c r="K76" s="91">
        <f t="shared" si="28"/>
        <v>7322.400000000001</v>
      </c>
      <c r="L76" s="17">
        <f t="shared" si="28"/>
        <v>25241.2</v>
      </c>
      <c r="M76" s="17">
        <f t="shared" si="28"/>
        <v>14091.099999999999</v>
      </c>
      <c r="N76" s="2">
        <f t="shared" si="28"/>
        <v>39332.3</v>
      </c>
      <c r="O76" s="1">
        <f t="shared" si="28"/>
        <v>-13894.1</v>
      </c>
    </row>
    <row r="77" spans="2:15" ht="18" hidden="1">
      <c r="B77" s="57" t="s">
        <v>60</v>
      </c>
      <c r="C77" s="58" t="s">
        <v>21</v>
      </c>
      <c r="D77" s="17">
        <f aca="true" t="shared" si="29" ref="D77:O77">SUM(D177:D179)</f>
        <v>5307.5</v>
      </c>
      <c r="E77" s="17">
        <f t="shared" si="29"/>
        <v>2397.7</v>
      </c>
      <c r="F77" s="17">
        <f t="shared" si="29"/>
        <v>144.60000000000025</v>
      </c>
      <c r="G77" s="17">
        <f t="shared" si="29"/>
        <v>7849.799999999999</v>
      </c>
      <c r="H77" s="17">
        <f t="shared" si="29"/>
        <v>22604.299999999996</v>
      </c>
      <c r="I77" s="2">
        <f t="shared" si="29"/>
        <v>30454.1</v>
      </c>
      <c r="J77" s="17">
        <f t="shared" si="29"/>
        <v>17781.8</v>
      </c>
      <c r="K77" s="91">
        <f t="shared" si="29"/>
        <v>465.6</v>
      </c>
      <c r="L77" s="17">
        <f t="shared" si="29"/>
        <v>18247.4</v>
      </c>
      <c r="M77" s="17">
        <f t="shared" si="29"/>
        <v>16676.1</v>
      </c>
      <c r="N77" s="2">
        <f t="shared" si="29"/>
        <v>34923.5</v>
      </c>
      <c r="O77" s="1">
        <f t="shared" si="29"/>
        <v>-4469.4000000000015</v>
      </c>
    </row>
    <row r="78" spans="2:15" ht="15" customHeight="1" hidden="1">
      <c r="B78" s="57"/>
      <c r="C78" s="55"/>
      <c r="D78" s="51"/>
      <c r="E78" s="51"/>
      <c r="F78" s="51"/>
      <c r="G78" s="51"/>
      <c r="H78" s="51"/>
      <c r="I78" s="1"/>
      <c r="J78" s="51"/>
      <c r="K78" s="89"/>
      <c r="L78" s="51"/>
      <c r="M78" s="51"/>
      <c r="N78" s="1"/>
      <c r="O78" s="1"/>
    </row>
    <row r="79" spans="2:15" ht="15" customHeight="1" hidden="1">
      <c r="B79" s="71">
        <v>2002</v>
      </c>
      <c r="C79" s="60">
        <v>2002</v>
      </c>
      <c r="D79" s="51"/>
      <c r="E79" s="51"/>
      <c r="F79" s="51"/>
      <c r="G79" s="51"/>
      <c r="H79" s="51"/>
      <c r="I79" s="1"/>
      <c r="J79" s="51"/>
      <c r="K79" s="89"/>
      <c r="L79" s="51"/>
      <c r="M79" s="51"/>
      <c r="N79" s="1"/>
      <c r="O79" s="1"/>
    </row>
    <row r="80" spans="2:15" ht="18" hidden="1">
      <c r="B80" s="57" t="s">
        <v>75</v>
      </c>
      <c r="C80" s="58" t="s">
        <v>80</v>
      </c>
      <c r="D80" s="17">
        <f aca="true" t="shared" si="30" ref="D80:O80">SUM(D182:D184)</f>
        <v>3176</v>
      </c>
      <c r="E80" s="17">
        <f t="shared" si="30"/>
        <v>1598.8000000000002</v>
      </c>
      <c r="F80" s="17">
        <f t="shared" si="30"/>
        <v>1032.6</v>
      </c>
      <c r="G80" s="17">
        <f t="shared" si="30"/>
        <v>5807.4</v>
      </c>
      <c r="H80" s="17">
        <f t="shared" si="30"/>
        <v>37112.5</v>
      </c>
      <c r="I80" s="2">
        <f t="shared" si="30"/>
        <v>42919.899999999994</v>
      </c>
      <c r="J80" s="17">
        <f t="shared" si="30"/>
        <v>16292.7</v>
      </c>
      <c r="K80" s="91">
        <f t="shared" si="30"/>
        <v>3136.4</v>
      </c>
      <c r="L80" s="17">
        <f t="shared" si="30"/>
        <v>19429.1</v>
      </c>
      <c r="M80" s="17">
        <f t="shared" si="30"/>
        <v>13707.500000000002</v>
      </c>
      <c r="N80" s="2">
        <f t="shared" si="30"/>
        <v>33136.600000000006</v>
      </c>
      <c r="O80" s="1">
        <f t="shared" si="30"/>
        <v>9783.299999999996</v>
      </c>
    </row>
    <row r="81" spans="2:15" ht="18" hidden="1">
      <c r="B81" s="57" t="s">
        <v>58</v>
      </c>
      <c r="C81" s="58" t="s">
        <v>81</v>
      </c>
      <c r="D81" s="17">
        <f aca="true" t="shared" si="31" ref="D81:O81">SUM(D185:D187)</f>
        <v>1427.5</v>
      </c>
      <c r="E81" s="17">
        <f t="shared" si="31"/>
        <v>1629.3999999999999</v>
      </c>
      <c r="F81" s="17">
        <f t="shared" si="31"/>
        <v>783.8</v>
      </c>
      <c r="G81" s="17">
        <f t="shared" si="31"/>
        <v>3840.7</v>
      </c>
      <c r="H81" s="17">
        <f t="shared" si="31"/>
        <v>19995.5</v>
      </c>
      <c r="I81" s="2">
        <f t="shared" si="31"/>
        <v>23836.199999999997</v>
      </c>
      <c r="J81" s="17">
        <f t="shared" si="31"/>
        <v>14584.2</v>
      </c>
      <c r="K81" s="91">
        <f t="shared" si="31"/>
        <v>4802.1</v>
      </c>
      <c r="L81" s="17">
        <f t="shared" si="31"/>
        <v>20763.699999999997</v>
      </c>
      <c r="M81" s="17">
        <f t="shared" si="31"/>
        <v>17303.3</v>
      </c>
      <c r="N81" s="2">
        <f t="shared" si="31"/>
        <v>38067</v>
      </c>
      <c r="O81" s="1">
        <f t="shared" si="31"/>
        <v>-14230.800000000001</v>
      </c>
    </row>
    <row r="82" spans="2:15" ht="18" hidden="1">
      <c r="B82" s="57" t="s">
        <v>59</v>
      </c>
      <c r="C82" s="58" t="s">
        <v>82</v>
      </c>
      <c r="D82" s="17">
        <f aca="true" t="shared" si="32" ref="D82:O82">SUM(D188:D190)</f>
        <v>3670</v>
      </c>
      <c r="E82" s="17">
        <f t="shared" si="32"/>
        <v>2384</v>
      </c>
      <c r="F82" s="17">
        <f t="shared" si="32"/>
        <v>488.7999999999997</v>
      </c>
      <c r="G82" s="17">
        <f t="shared" si="32"/>
        <v>6542.799999999999</v>
      </c>
      <c r="H82" s="17">
        <f t="shared" si="32"/>
        <v>24445.4</v>
      </c>
      <c r="I82" s="2">
        <f t="shared" si="32"/>
        <v>30988.199999999997</v>
      </c>
      <c r="J82" s="17">
        <f t="shared" si="32"/>
        <v>21291.899999999998</v>
      </c>
      <c r="K82" s="91">
        <f t="shared" si="32"/>
        <v>1338.7</v>
      </c>
      <c r="L82" s="17">
        <f t="shared" si="32"/>
        <v>22630.6</v>
      </c>
      <c r="M82" s="17">
        <f t="shared" si="32"/>
        <v>15032.3</v>
      </c>
      <c r="N82" s="2">
        <f t="shared" si="32"/>
        <v>37662.9</v>
      </c>
      <c r="O82" s="1">
        <f t="shared" si="32"/>
        <v>-6674.699999999999</v>
      </c>
    </row>
    <row r="83" spans="2:15" ht="18" hidden="1">
      <c r="B83" s="57" t="s">
        <v>60</v>
      </c>
      <c r="C83" s="58" t="s">
        <v>83</v>
      </c>
      <c r="D83" s="17">
        <f aca="true" t="shared" si="33" ref="D83:O83">SUM(D191:D193)</f>
        <v>6535.299999999999</v>
      </c>
      <c r="E83" s="17">
        <f t="shared" si="33"/>
        <v>1738.6999999999998</v>
      </c>
      <c r="F83" s="17">
        <f t="shared" si="33"/>
        <v>747.7000000000002</v>
      </c>
      <c r="G83" s="17">
        <f t="shared" si="33"/>
        <v>9021.7</v>
      </c>
      <c r="H83" s="17">
        <f t="shared" si="33"/>
        <v>78980.6</v>
      </c>
      <c r="I83" s="2">
        <f t="shared" si="33"/>
        <v>88002.3</v>
      </c>
      <c r="J83" s="17">
        <f t="shared" si="33"/>
        <v>26198.199999999997</v>
      </c>
      <c r="K83" s="91">
        <f t="shared" si="33"/>
        <v>1416.6999999999998</v>
      </c>
      <c r="L83" s="17">
        <f t="shared" si="33"/>
        <v>27614.899999999998</v>
      </c>
      <c r="M83" s="17">
        <f t="shared" si="33"/>
        <v>20645</v>
      </c>
      <c r="N83" s="2">
        <f t="shared" si="33"/>
        <v>48259.9</v>
      </c>
      <c r="O83" s="1">
        <f t="shared" si="33"/>
        <v>39742.4</v>
      </c>
    </row>
    <row r="84" spans="2:15" ht="15.75" hidden="1">
      <c r="B84" s="57"/>
      <c r="C84" s="58"/>
      <c r="D84" s="17"/>
      <c r="E84" s="17"/>
      <c r="F84" s="17"/>
      <c r="G84" s="17"/>
      <c r="H84" s="17"/>
      <c r="I84" s="2"/>
      <c r="J84" s="17"/>
      <c r="K84" s="91"/>
      <c r="L84" s="17"/>
      <c r="M84" s="17"/>
      <c r="N84" s="2"/>
      <c r="O84" s="1"/>
    </row>
    <row r="85" spans="2:15" ht="15.75" hidden="1">
      <c r="B85" s="71">
        <v>2003</v>
      </c>
      <c r="C85" s="60">
        <v>2003</v>
      </c>
      <c r="D85" s="56"/>
      <c r="E85" s="56"/>
      <c r="F85" s="56"/>
      <c r="G85" s="56"/>
      <c r="H85" s="56"/>
      <c r="I85" s="9"/>
      <c r="J85" s="56"/>
      <c r="K85" s="90"/>
      <c r="L85" s="56"/>
      <c r="M85" s="56"/>
      <c r="N85" s="9"/>
      <c r="O85" s="1"/>
    </row>
    <row r="86" spans="2:15" ht="18" hidden="1">
      <c r="B86" s="57" t="s">
        <v>75</v>
      </c>
      <c r="C86" s="58" t="s">
        <v>80</v>
      </c>
      <c r="D86" s="17">
        <f aca="true" t="shared" si="34" ref="D86:O86">SUM(D196:D198)</f>
        <v>11040.8</v>
      </c>
      <c r="E86" s="17">
        <f t="shared" si="34"/>
        <v>1855.3999999999999</v>
      </c>
      <c r="F86" s="17">
        <f t="shared" si="34"/>
        <v>362.0000000000001</v>
      </c>
      <c r="G86" s="17">
        <f t="shared" si="34"/>
        <v>13258.2</v>
      </c>
      <c r="H86" s="17">
        <f t="shared" si="34"/>
        <v>37573.3</v>
      </c>
      <c r="I86" s="2">
        <f t="shared" si="34"/>
        <v>50831.5</v>
      </c>
      <c r="J86" s="17">
        <f t="shared" si="34"/>
        <v>25732.699999999997</v>
      </c>
      <c r="K86" s="91">
        <f t="shared" si="34"/>
        <v>1203.6</v>
      </c>
      <c r="L86" s="17">
        <f t="shared" si="34"/>
        <v>26936.300000000003</v>
      </c>
      <c r="M86" s="17">
        <f t="shared" si="34"/>
        <v>17027.7</v>
      </c>
      <c r="N86" s="2">
        <f t="shared" si="34"/>
        <v>43964</v>
      </c>
      <c r="O86" s="1">
        <f t="shared" si="34"/>
        <v>6867.499999999998</v>
      </c>
    </row>
    <row r="87" spans="2:15" ht="18" hidden="1">
      <c r="B87" s="57" t="s">
        <v>58</v>
      </c>
      <c r="C87" s="58" t="s">
        <v>81</v>
      </c>
      <c r="D87" s="17">
        <f aca="true" t="shared" si="35" ref="D87:O87">SUM(D199:D201)</f>
        <v>8750.7</v>
      </c>
      <c r="E87" s="17">
        <f t="shared" si="35"/>
        <v>2998.6</v>
      </c>
      <c r="F87" s="17">
        <f t="shared" si="35"/>
        <v>511.7000000000003</v>
      </c>
      <c r="G87" s="17">
        <f t="shared" si="35"/>
        <v>12261</v>
      </c>
      <c r="H87" s="17">
        <f t="shared" si="35"/>
        <v>73714.09999999999</v>
      </c>
      <c r="I87" s="2">
        <f t="shared" si="35"/>
        <v>85975.1</v>
      </c>
      <c r="J87" s="17">
        <f t="shared" si="35"/>
        <v>27134.7</v>
      </c>
      <c r="K87" s="91">
        <f t="shared" si="35"/>
        <v>1531.6</v>
      </c>
      <c r="L87" s="17">
        <f t="shared" si="35"/>
        <v>28666.300000000003</v>
      </c>
      <c r="M87" s="17">
        <f t="shared" si="35"/>
        <v>21169.2</v>
      </c>
      <c r="N87" s="2">
        <f t="shared" si="35"/>
        <v>49835.5</v>
      </c>
      <c r="O87" s="1">
        <f t="shared" si="35"/>
        <v>36139.6</v>
      </c>
    </row>
    <row r="88" spans="2:15" ht="18" hidden="1">
      <c r="B88" s="57" t="s">
        <v>59</v>
      </c>
      <c r="C88" s="58" t="s">
        <v>82</v>
      </c>
      <c r="D88" s="17">
        <f aca="true" t="shared" si="36" ref="D88:N88">SUM(D201:D204)</f>
        <v>9189.8</v>
      </c>
      <c r="E88" s="17">
        <f t="shared" si="36"/>
        <v>4035.1000000000004</v>
      </c>
      <c r="F88" s="17">
        <f t="shared" si="36"/>
        <v>513.4000000000001</v>
      </c>
      <c r="G88" s="17">
        <f t="shared" si="36"/>
        <v>13738.3</v>
      </c>
      <c r="H88" s="17">
        <f t="shared" si="36"/>
        <v>55877.399999999994</v>
      </c>
      <c r="I88" s="2">
        <f t="shared" si="36"/>
        <v>69615.7</v>
      </c>
      <c r="J88" s="17">
        <f t="shared" si="36"/>
        <v>39628.5</v>
      </c>
      <c r="K88" s="91">
        <f t="shared" si="36"/>
        <v>2885.7</v>
      </c>
      <c r="L88" s="17">
        <f t="shared" si="36"/>
        <v>42514.2</v>
      </c>
      <c r="M88" s="17">
        <f t="shared" si="36"/>
        <v>30722.1</v>
      </c>
      <c r="N88" s="2">
        <f t="shared" si="36"/>
        <v>73236.3</v>
      </c>
      <c r="O88" s="1">
        <f>SUM(O202:O204)</f>
        <v>-6348.699999999997</v>
      </c>
    </row>
    <row r="89" spans="2:15" ht="18" hidden="1">
      <c r="B89" s="57" t="s">
        <v>60</v>
      </c>
      <c r="C89" s="58" t="s">
        <v>83</v>
      </c>
      <c r="D89" s="17">
        <f aca="true" t="shared" si="37" ref="D89:O89">SUM(D205:D207)</f>
        <v>3967.2</v>
      </c>
      <c r="E89" s="17">
        <f t="shared" si="37"/>
        <v>1965.1</v>
      </c>
      <c r="F89" s="17">
        <f t="shared" si="37"/>
        <v>357.19999999999993</v>
      </c>
      <c r="G89" s="17">
        <f t="shared" si="37"/>
        <v>6289.5</v>
      </c>
      <c r="H89" s="17">
        <f t="shared" si="37"/>
        <v>46521</v>
      </c>
      <c r="I89" s="2">
        <f t="shared" si="37"/>
        <v>52810.5</v>
      </c>
      <c r="J89" s="17">
        <f t="shared" si="37"/>
        <v>22178</v>
      </c>
      <c r="K89" s="91">
        <f t="shared" si="37"/>
        <v>2949.1000000000004</v>
      </c>
      <c r="L89" s="17">
        <f t="shared" si="37"/>
        <v>28300</v>
      </c>
      <c r="M89" s="17">
        <f t="shared" si="37"/>
        <v>31989.2</v>
      </c>
      <c r="N89" s="2">
        <f t="shared" si="37"/>
        <v>60289.2</v>
      </c>
      <c r="O89" s="1">
        <f t="shared" si="37"/>
        <v>-7478.699999999999</v>
      </c>
    </row>
    <row r="90" spans="2:15" ht="15.75" hidden="1">
      <c r="B90" s="57"/>
      <c r="C90" s="58"/>
      <c r="D90" s="17"/>
      <c r="E90" s="17"/>
      <c r="F90" s="17"/>
      <c r="G90" s="17"/>
      <c r="H90" s="17"/>
      <c r="I90" s="2"/>
      <c r="J90" s="17"/>
      <c r="K90" s="91"/>
      <c r="L90" s="17"/>
      <c r="M90" s="17"/>
      <c r="N90" s="2"/>
      <c r="O90" s="1"/>
    </row>
    <row r="91" spans="2:15" ht="15" customHeight="1" hidden="1">
      <c r="B91" s="71">
        <v>2004</v>
      </c>
      <c r="C91" s="60">
        <v>2004</v>
      </c>
      <c r="D91" s="51"/>
      <c r="E91" s="51"/>
      <c r="F91" s="51"/>
      <c r="G91" s="51"/>
      <c r="H91" s="51"/>
      <c r="I91" s="1"/>
      <c r="J91" s="51"/>
      <c r="K91" s="89"/>
      <c r="L91" s="51"/>
      <c r="M91" s="51"/>
      <c r="N91" s="1"/>
      <c r="O91" s="1"/>
    </row>
    <row r="92" spans="2:15" ht="18" hidden="1">
      <c r="B92" s="57" t="s">
        <v>75</v>
      </c>
      <c r="C92" s="58" t="s">
        <v>84</v>
      </c>
      <c r="D92" s="17">
        <f>SUM(D210:D212)</f>
        <v>2089.8</v>
      </c>
      <c r="E92" s="17">
        <f>SUM(E210:E212)</f>
        <v>2328</v>
      </c>
      <c r="F92" s="17">
        <f>SUM(F210:F212)</f>
        <v>549.9000000000001</v>
      </c>
      <c r="G92" s="17">
        <f>SUM(G210:G212)</f>
        <v>4967.7</v>
      </c>
      <c r="H92" s="17">
        <f aca="true" t="shared" si="38" ref="H92:O92">SUM(H210:H212)</f>
        <v>57720.8</v>
      </c>
      <c r="I92" s="17">
        <f t="shared" si="38"/>
        <v>62688.5</v>
      </c>
      <c r="J92" s="17">
        <f t="shared" si="38"/>
        <v>21314.300000000003</v>
      </c>
      <c r="K92" s="91">
        <f t="shared" si="38"/>
        <v>2538.5</v>
      </c>
      <c r="L92" s="17">
        <f t="shared" si="38"/>
        <v>27554.299999999996</v>
      </c>
      <c r="M92" s="17">
        <f t="shared" si="38"/>
        <v>35261.9</v>
      </c>
      <c r="N92" s="2">
        <f t="shared" si="38"/>
        <v>62816.200000000004</v>
      </c>
      <c r="O92" s="1">
        <f t="shared" si="38"/>
        <v>-127.69999999999709</v>
      </c>
    </row>
    <row r="93" spans="2:15" ht="18" hidden="1">
      <c r="B93" s="57" t="s">
        <v>58</v>
      </c>
      <c r="C93" s="58" t="s">
        <v>81</v>
      </c>
      <c r="D93" s="17">
        <f>SUM(D213:D215)</f>
        <v>357.7</v>
      </c>
      <c r="E93" s="17">
        <f>SUM(E213:E215)</f>
        <v>2200.4</v>
      </c>
      <c r="F93" s="17">
        <f>SUM(F213:F215)</f>
        <v>618</v>
      </c>
      <c r="G93" s="17">
        <f>SUM(G213:G215)</f>
        <v>3176.1</v>
      </c>
      <c r="H93" s="17">
        <f aca="true" t="shared" si="39" ref="H93:O93">SUM(H213:H215)</f>
        <v>42949.799999999996</v>
      </c>
      <c r="I93" s="17">
        <f t="shared" si="39"/>
        <v>46125.899999999994</v>
      </c>
      <c r="J93" s="17">
        <f t="shared" si="39"/>
        <v>26161.9</v>
      </c>
      <c r="K93" s="91">
        <f t="shared" si="39"/>
        <v>2135.6000000000004</v>
      </c>
      <c r="L93" s="17">
        <f t="shared" si="39"/>
        <v>37416.899999999994</v>
      </c>
      <c r="M93" s="17">
        <f t="shared" si="39"/>
        <v>29927.799999999996</v>
      </c>
      <c r="N93" s="2">
        <f t="shared" si="39"/>
        <v>67344.7</v>
      </c>
      <c r="O93" s="1">
        <f t="shared" si="39"/>
        <v>-21218.8</v>
      </c>
    </row>
    <row r="94" spans="2:16" ht="18" hidden="1">
      <c r="B94" s="57" t="s">
        <v>59</v>
      </c>
      <c r="C94" s="58" t="s">
        <v>82</v>
      </c>
      <c r="D94" s="17">
        <f>SUM(D216:D218)</f>
        <v>9784.1</v>
      </c>
      <c r="E94" s="17">
        <f>SUM(E216:E218)</f>
        <v>2878.7000000000003</v>
      </c>
      <c r="F94" s="17">
        <f>SUM(F216:F218)</f>
        <v>97.79999999999916</v>
      </c>
      <c r="G94" s="17">
        <f>SUM(G216:G218)</f>
        <v>12760.599999999999</v>
      </c>
      <c r="H94" s="17">
        <f aca="true" t="shared" si="40" ref="H94:O94">SUM(H216:H218)</f>
        <v>44932.9</v>
      </c>
      <c r="I94" s="17">
        <f t="shared" si="40"/>
        <v>57693.5</v>
      </c>
      <c r="J94" s="17">
        <f t="shared" si="40"/>
        <v>30830.199999999997</v>
      </c>
      <c r="K94" s="91">
        <f t="shared" si="40"/>
        <v>2635.7</v>
      </c>
      <c r="L94" s="17">
        <f t="shared" si="40"/>
        <v>40907.1</v>
      </c>
      <c r="M94" s="17">
        <f t="shared" si="40"/>
        <v>31016.600000000006</v>
      </c>
      <c r="N94" s="2">
        <f t="shared" si="40"/>
        <v>71923.7</v>
      </c>
      <c r="O94" s="1">
        <f t="shared" si="40"/>
        <v>-14230.2</v>
      </c>
      <c r="P94" s="62"/>
    </row>
    <row r="95" spans="2:15" ht="18" hidden="1">
      <c r="B95" s="57" t="s">
        <v>85</v>
      </c>
      <c r="C95" s="58" t="s">
        <v>83</v>
      </c>
      <c r="D95" s="17">
        <f>SUM(D219:D221)</f>
        <v>16018.7</v>
      </c>
      <c r="E95" s="17">
        <f>SUM(E219:E221)</f>
        <v>2305.8</v>
      </c>
      <c r="F95" s="17">
        <f>SUM(F219:F221)</f>
        <v>73.40000000000077</v>
      </c>
      <c r="G95" s="17">
        <f>SUM(G219:G221)</f>
        <v>18397.9</v>
      </c>
      <c r="H95" s="17">
        <f aca="true" t="shared" si="41" ref="H95:O95">SUM(H219:H221)</f>
        <v>86985.3</v>
      </c>
      <c r="I95" s="17">
        <f t="shared" si="41"/>
        <v>105383.20000000001</v>
      </c>
      <c r="J95" s="17">
        <f t="shared" si="41"/>
        <v>35301.2</v>
      </c>
      <c r="K95" s="91">
        <f t="shared" si="41"/>
        <v>2354</v>
      </c>
      <c r="L95" s="17">
        <f t="shared" si="41"/>
        <v>44392.7</v>
      </c>
      <c r="M95" s="17">
        <f t="shared" si="41"/>
        <v>36270.9</v>
      </c>
      <c r="N95" s="2">
        <f t="shared" si="41"/>
        <v>80663.6</v>
      </c>
      <c r="O95" s="1">
        <f t="shared" si="41"/>
        <v>24719.6</v>
      </c>
    </row>
    <row r="96" spans="2:15" ht="15.75" hidden="1">
      <c r="B96" s="57"/>
      <c r="C96" s="58"/>
      <c r="D96" s="17"/>
      <c r="E96" s="17"/>
      <c r="F96" s="17"/>
      <c r="G96" s="17"/>
      <c r="H96" s="17"/>
      <c r="I96" s="17"/>
      <c r="J96" s="17"/>
      <c r="K96" s="91"/>
      <c r="L96" s="17"/>
      <c r="M96" s="17"/>
      <c r="N96" s="2"/>
      <c r="O96" s="1"/>
    </row>
    <row r="97" spans="2:15" ht="15.75" hidden="1">
      <c r="B97" s="57"/>
      <c r="C97" s="28"/>
      <c r="D97" s="56"/>
      <c r="E97" s="56"/>
      <c r="F97" s="56"/>
      <c r="G97" s="56"/>
      <c r="H97" s="56"/>
      <c r="I97" s="9"/>
      <c r="J97" s="56"/>
      <c r="K97" s="90"/>
      <c r="L97" s="56"/>
      <c r="M97" s="56"/>
      <c r="N97" s="2"/>
      <c r="O97" s="1"/>
    </row>
    <row r="98" spans="2:15" ht="15.75" hidden="1">
      <c r="B98" s="72">
        <v>2005</v>
      </c>
      <c r="C98" s="63">
        <v>2005</v>
      </c>
      <c r="D98" s="56"/>
      <c r="E98" s="56"/>
      <c r="F98" s="56"/>
      <c r="G98" s="56"/>
      <c r="H98" s="56"/>
      <c r="I98" s="9"/>
      <c r="J98" s="56"/>
      <c r="K98" s="90"/>
      <c r="L98" s="56"/>
      <c r="M98" s="56"/>
      <c r="N98" s="2"/>
      <c r="O98" s="1"/>
    </row>
    <row r="99" spans="2:15" ht="18" hidden="1">
      <c r="B99" s="57" t="s">
        <v>75</v>
      </c>
      <c r="C99" s="58" t="s">
        <v>86</v>
      </c>
      <c r="D99" s="17">
        <f aca="true" t="shared" si="42" ref="D99:I99">SUM(D224:D226)</f>
        <v>23794.9</v>
      </c>
      <c r="E99" s="17">
        <f t="shared" si="42"/>
        <v>1948.3</v>
      </c>
      <c r="F99" s="17">
        <f t="shared" si="42"/>
        <v>146.3000000000003</v>
      </c>
      <c r="G99" s="17">
        <f t="shared" si="42"/>
        <v>25889.5</v>
      </c>
      <c r="H99" s="17">
        <f t="shared" si="42"/>
        <v>98819.5</v>
      </c>
      <c r="I99" s="17">
        <f t="shared" si="42"/>
        <v>124709</v>
      </c>
      <c r="J99" s="17">
        <f aca="true" t="shared" si="43" ref="J99:O99">SUM(J224:J226)</f>
        <v>38129.3</v>
      </c>
      <c r="K99" s="91">
        <f t="shared" si="43"/>
        <v>1763.5</v>
      </c>
      <c r="L99" s="17">
        <f t="shared" si="43"/>
        <v>47883.8</v>
      </c>
      <c r="M99" s="17">
        <f t="shared" si="43"/>
        <v>31621.8</v>
      </c>
      <c r="N99" s="2">
        <f t="shared" si="43"/>
        <v>79505.6</v>
      </c>
      <c r="O99" s="1">
        <f t="shared" si="43"/>
        <v>45203.4</v>
      </c>
    </row>
    <row r="100" spans="2:15" ht="18" hidden="1">
      <c r="B100" s="57" t="s">
        <v>58</v>
      </c>
      <c r="C100" s="58" t="s">
        <v>81</v>
      </c>
      <c r="D100" s="17">
        <f>SUM(D227:D229)</f>
        <v>9852.5</v>
      </c>
      <c r="E100" s="17">
        <f>SUM(E227:E229)</f>
        <v>3657.2</v>
      </c>
      <c r="F100" s="17">
        <f>SUM(F227:F229)</f>
        <v>185.9000000000002</v>
      </c>
      <c r="G100" s="17">
        <f>SUM(G227:G229)</f>
        <v>13695.599999999999</v>
      </c>
      <c r="H100" s="17">
        <f>SUM(H227:H229)</f>
        <v>72493</v>
      </c>
      <c r="I100" s="17">
        <f aca="true" t="shared" si="44" ref="I100:O100">SUM(I227:I229)</f>
        <v>86188.6</v>
      </c>
      <c r="J100" s="17">
        <f t="shared" si="44"/>
        <v>45814.1</v>
      </c>
      <c r="K100" s="91">
        <f t="shared" si="44"/>
        <v>2022</v>
      </c>
      <c r="L100" s="17">
        <f t="shared" si="44"/>
        <v>56456.6</v>
      </c>
      <c r="M100" s="17">
        <f t="shared" si="44"/>
        <v>41400.899999999994</v>
      </c>
      <c r="N100" s="2">
        <f t="shared" si="44"/>
        <v>97857.5</v>
      </c>
      <c r="O100" s="1">
        <f t="shared" si="44"/>
        <v>-11668.899999999994</v>
      </c>
    </row>
    <row r="101" spans="2:15" ht="18" hidden="1">
      <c r="B101" s="57" t="s">
        <v>59</v>
      </c>
      <c r="C101" s="58" t="s">
        <v>82</v>
      </c>
      <c r="D101" s="17">
        <f>SUM(D230:D232)</f>
        <v>6786.900000000001</v>
      </c>
      <c r="E101" s="17">
        <f>SUM(E230:E232)</f>
        <v>2421.8</v>
      </c>
      <c r="F101" s="17">
        <f>SUM(F230:F232)</f>
        <v>187.69999999999982</v>
      </c>
      <c r="G101" s="17">
        <f>SUM(G230:G232)</f>
        <v>9396.400000000001</v>
      </c>
      <c r="H101" s="17">
        <f>SUM(H230:H232)</f>
        <v>98620.5</v>
      </c>
      <c r="I101" s="17">
        <f aca="true" t="shared" si="45" ref="I101:O101">SUM(I230:I232)</f>
        <v>108016.9</v>
      </c>
      <c r="J101" s="17">
        <f t="shared" si="45"/>
        <v>41316.9</v>
      </c>
      <c r="K101" s="91">
        <f t="shared" si="45"/>
        <v>1915.3</v>
      </c>
      <c r="L101" s="17">
        <f t="shared" si="45"/>
        <v>50656.2</v>
      </c>
      <c r="M101" s="17">
        <f t="shared" si="45"/>
        <v>47377.1</v>
      </c>
      <c r="N101" s="2">
        <f t="shared" si="45"/>
        <v>98033.29999999999</v>
      </c>
      <c r="O101" s="1">
        <f t="shared" si="45"/>
        <v>9983.600000000002</v>
      </c>
    </row>
    <row r="102" spans="2:15" ht="18" hidden="1">
      <c r="B102" s="57" t="s">
        <v>60</v>
      </c>
      <c r="C102" s="58" t="s">
        <v>83</v>
      </c>
      <c r="D102" s="17">
        <f>SUM(D233:D235)</f>
        <v>6356.9</v>
      </c>
      <c r="E102" s="17">
        <f>SUM(E233:E235)</f>
        <v>1385.7</v>
      </c>
      <c r="F102" s="17">
        <f>SUM(F233:F235)</f>
        <v>1509.4</v>
      </c>
      <c r="G102" s="17">
        <f>SUM(G233:G235)</f>
        <v>9252</v>
      </c>
      <c r="H102" s="17">
        <f>SUM(H233:H235)</f>
        <v>103171.6</v>
      </c>
      <c r="I102" s="17">
        <f aca="true" t="shared" si="46" ref="I102:O102">SUM(I233:I235)</f>
        <v>112423.59999999999</v>
      </c>
      <c r="J102" s="17">
        <f t="shared" si="46"/>
        <v>40266.100000000006</v>
      </c>
      <c r="K102" s="91">
        <f t="shared" si="46"/>
        <v>3071.6000000000004</v>
      </c>
      <c r="L102" s="17">
        <f t="shared" si="46"/>
        <v>49950</v>
      </c>
      <c r="M102" s="17">
        <f t="shared" si="46"/>
        <v>44672.6</v>
      </c>
      <c r="N102" s="2">
        <f t="shared" si="46"/>
        <v>94622.6</v>
      </c>
      <c r="O102" s="1">
        <f t="shared" si="46"/>
        <v>17801</v>
      </c>
    </row>
    <row r="103" spans="2:15" ht="15.75" hidden="1">
      <c r="B103" s="57"/>
      <c r="C103" s="58"/>
      <c r="D103" s="17"/>
      <c r="E103" s="17"/>
      <c r="F103" s="17"/>
      <c r="G103" s="17"/>
      <c r="H103" s="17"/>
      <c r="I103" s="17"/>
      <c r="J103" s="17"/>
      <c r="K103" s="91"/>
      <c r="L103" s="17"/>
      <c r="M103" s="17"/>
      <c r="N103" s="2"/>
      <c r="O103" s="1"/>
    </row>
    <row r="104" spans="2:15" ht="15.75" hidden="1">
      <c r="B104" s="57"/>
      <c r="C104" s="58"/>
      <c r="D104" s="17"/>
      <c r="E104" s="17"/>
      <c r="F104" s="17"/>
      <c r="G104" s="17"/>
      <c r="H104" s="17"/>
      <c r="I104" s="2"/>
      <c r="J104" s="17"/>
      <c r="K104" s="91"/>
      <c r="L104" s="17"/>
      <c r="M104" s="17"/>
      <c r="N104" s="2"/>
      <c r="O104" s="1"/>
    </row>
    <row r="105" spans="2:15" ht="15.75" hidden="1">
      <c r="B105" s="72">
        <v>2006</v>
      </c>
      <c r="C105" s="63">
        <v>2006</v>
      </c>
      <c r="D105" s="17"/>
      <c r="E105" s="17"/>
      <c r="F105" s="17"/>
      <c r="G105" s="17"/>
      <c r="H105" s="17"/>
      <c r="I105" s="2"/>
      <c r="J105" s="17"/>
      <c r="K105" s="91"/>
      <c r="L105" s="17"/>
      <c r="M105" s="17"/>
      <c r="N105" s="2"/>
      <c r="O105" s="1"/>
    </row>
    <row r="106" spans="2:15" ht="18" hidden="1">
      <c r="B106" s="57" t="s">
        <v>75</v>
      </c>
      <c r="C106" s="58" t="s">
        <v>86</v>
      </c>
      <c r="D106" s="17">
        <f aca="true" t="shared" si="47" ref="D106:N106">SUM(D238:D240)</f>
        <v>3928.8</v>
      </c>
      <c r="E106" s="17">
        <f t="shared" si="47"/>
        <v>1674.8000000000002</v>
      </c>
      <c r="F106" s="17">
        <f t="shared" si="47"/>
        <v>784.9999999999997</v>
      </c>
      <c r="G106" s="17">
        <f t="shared" si="47"/>
        <v>6388.599999999999</v>
      </c>
      <c r="H106" s="17">
        <f t="shared" si="47"/>
        <v>64450.6</v>
      </c>
      <c r="I106" s="2">
        <f t="shared" si="47"/>
        <v>70839.2</v>
      </c>
      <c r="J106" s="17">
        <f t="shared" si="47"/>
        <v>38733.8</v>
      </c>
      <c r="K106" s="91">
        <f t="shared" si="47"/>
        <v>5738.7</v>
      </c>
      <c r="L106" s="17">
        <f t="shared" si="47"/>
        <v>53037.4</v>
      </c>
      <c r="M106" s="17">
        <f t="shared" si="47"/>
        <v>39930.5</v>
      </c>
      <c r="N106" s="2">
        <f t="shared" si="47"/>
        <v>92967.9</v>
      </c>
      <c r="O106" s="1">
        <f>I106-N106</f>
        <v>-22128.699999999997</v>
      </c>
    </row>
    <row r="107" spans="2:15" ht="18" hidden="1">
      <c r="B107" s="57" t="s">
        <v>58</v>
      </c>
      <c r="C107" s="58" t="s">
        <v>81</v>
      </c>
      <c r="D107" s="17">
        <f aca="true" t="shared" si="48" ref="D107:N107">SUM(D241:D243)</f>
        <v>1957.6</v>
      </c>
      <c r="E107" s="17">
        <f t="shared" si="48"/>
        <v>2846.8999999999996</v>
      </c>
      <c r="F107" s="17">
        <f t="shared" si="48"/>
        <v>61.500000000000114</v>
      </c>
      <c r="G107" s="17">
        <f t="shared" si="48"/>
        <v>4866</v>
      </c>
      <c r="H107" s="17">
        <f t="shared" si="48"/>
        <v>66053.2</v>
      </c>
      <c r="I107" s="2">
        <f t="shared" si="48"/>
        <v>70919.2</v>
      </c>
      <c r="J107" s="17">
        <f t="shared" si="48"/>
        <v>39030.1</v>
      </c>
      <c r="K107" s="91">
        <f t="shared" si="48"/>
        <v>2463.2</v>
      </c>
      <c r="L107" s="17">
        <f t="shared" si="48"/>
        <v>51439.8</v>
      </c>
      <c r="M107" s="17">
        <f t="shared" si="48"/>
        <v>51074.7</v>
      </c>
      <c r="N107" s="2">
        <f t="shared" si="48"/>
        <v>102514.5</v>
      </c>
      <c r="O107" s="1">
        <f>I107-N107</f>
        <v>-31595.300000000003</v>
      </c>
    </row>
    <row r="108" spans="2:16" ht="18" hidden="1">
      <c r="B108" s="57" t="s">
        <v>59</v>
      </c>
      <c r="C108" s="58" t="s">
        <v>82</v>
      </c>
      <c r="D108" s="17">
        <f aca="true" t="shared" si="49" ref="D108:N108">SUM(D244:D246)</f>
        <v>9514.2</v>
      </c>
      <c r="E108" s="17">
        <f t="shared" si="49"/>
        <v>2527.6</v>
      </c>
      <c r="F108" s="17">
        <f t="shared" si="49"/>
        <v>3489.1000000000013</v>
      </c>
      <c r="G108" s="17">
        <f t="shared" si="49"/>
        <v>15530.900000000001</v>
      </c>
      <c r="H108" s="17">
        <f t="shared" si="49"/>
        <v>100410.4</v>
      </c>
      <c r="I108" s="2">
        <f t="shared" si="49"/>
        <v>115941.3</v>
      </c>
      <c r="J108" s="17">
        <f t="shared" si="49"/>
        <v>51182.8</v>
      </c>
      <c r="K108" s="91">
        <f t="shared" si="49"/>
        <v>2842.3</v>
      </c>
      <c r="L108" s="17">
        <f t="shared" si="49"/>
        <v>60914.100000000006</v>
      </c>
      <c r="M108" s="17">
        <f t="shared" si="49"/>
        <v>50655.5</v>
      </c>
      <c r="N108" s="2">
        <f t="shared" si="49"/>
        <v>111569.6</v>
      </c>
      <c r="O108" s="1">
        <f>I108-N108</f>
        <v>4371.699999999997</v>
      </c>
      <c r="P108" s="62"/>
    </row>
    <row r="109" spans="2:15" ht="18" hidden="1">
      <c r="B109" s="57" t="s">
        <v>85</v>
      </c>
      <c r="C109" s="58" t="s">
        <v>83</v>
      </c>
      <c r="D109" s="17">
        <f aca="true" t="shared" si="50" ref="D109:N109">SUM(D247:D249)</f>
        <v>22223.7</v>
      </c>
      <c r="E109" s="17">
        <f t="shared" si="50"/>
        <v>880.9</v>
      </c>
      <c r="F109" s="17">
        <f t="shared" si="50"/>
        <v>1122.2000000000003</v>
      </c>
      <c r="G109" s="17">
        <f t="shared" si="50"/>
        <v>24226.800000000003</v>
      </c>
      <c r="H109" s="17">
        <f t="shared" si="50"/>
        <v>133770.3</v>
      </c>
      <c r="I109" s="2">
        <f t="shared" si="50"/>
        <v>157997.09999999998</v>
      </c>
      <c r="J109" s="17">
        <f t="shared" si="50"/>
        <v>42245.4</v>
      </c>
      <c r="K109" s="91">
        <f t="shared" si="50"/>
        <v>2506</v>
      </c>
      <c r="L109" s="17">
        <f t="shared" si="50"/>
        <v>52600.1</v>
      </c>
      <c r="M109" s="17">
        <f t="shared" si="50"/>
        <v>56114.9</v>
      </c>
      <c r="N109" s="2">
        <f t="shared" si="50"/>
        <v>108715</v>
      </c>
      <c r="O109" s="1">
        <f>I109-N109</f>
        <v>49282.09999999998</v>
      </c>
    </row>
    <row r="110" spans="2:15" ht="15.75" hidden="1">
      <c r="B110" s="57"/>
      <c r="C110" s="58"/>
      <c r="D110" s="17"/>
      <c r="E110" s="17"/>
      <c r="F110" s="17"/>
      <c r="G110" s="17"/>
      <c r="H110" s="17"/>
      <c r="I110" s="2"/>
      <c r="J110" s="17"/>
      <c r="K110" s="91"/>
      <c r="L110" s="17"/>
      <c r="M110" s="17"/>
      <c r="N110" s="2"/>
      <c r="O110" s="1"/>
    </row>
    <row r="111" spans="2:15" ht="15.75" hidden="1">
      <c r="B111" s="57"/>
      <c r="C111" s="28"/>
      <c r="D111" s="56"/>
      <c r="E111" s="56"/>
      <c r="F111" s="56"/>
      <c r="G111" s="56"/>
      <c r="H111" s="56"/>
      <c r="I111" s="9"/>
      <c r="J111" s="56"/>
      <c r="K111" s="90"/>
      <c r="L111" s="56"/>
      <c r="M111" s="56"/>
      <c r="N111" s="9"/>
      <c r="O111" s="1"/>
    </row>
    <row r="112" spans="2:15" ht="13.5" customHeight="1" hidden="1">
      <c r="B112" s="72">
        <v>2007</v>
      </c>
      <c r="C112" s="63">
        <v>2007</v>
      </c>
      <c r="D112" s="56"/>
      <c r="E112" s="56"/>
      <c r="F112" s="56"/>
      <c r="G112" s="56"/>
      <c r="H112" s="56"/>
      <c r="I112" s="9"/>
      <c r="J112" s="56"/>
      <c r="K112" s="90"/>
      <c r="L112" s="56"/>
      <c r="M112" s="56"/>
      <c r="N112" s="9"/>
      <c r="O112" s="1"/>
    </row>
    <row r="113" spans="2:15" ht="14.25" customHeight="1" hidden="1">
      <c r="B113" s="57" t="s">
        <v>75</v>
      </c>
      <c r="C113" s="58" t="s">
        <v>87</v>
      </c>
      <c r="D113" s="17">
        <f aca="true" t="shared" si="51" ref="D113:N113">SUM(D252:D254)</f>
        <v>11169.5</v>
      </c>
      <c r="E113" s="17">
        <f t="shared" si="51"/>
        <v>1495.8999999999999</v>
      </c>
      <c r="F113" s="17">
        <f t="shared" si="51"/>
        <v>301.0000000000006</v>
      </c>
      <c r="G113" s="17">
        <f t="shared" si="51"/>
        <v>12966.400000000001</v>
      </c>
      <c r="H113" s="17">
        <f t="shared" si="51"/>
        <v>92050.2</v>
      </c>
      <c r="I113" s="2">
        <f t="shared" si="51"/>
        <v>105016.6</v>
      </c>
      <c r="J113" s="17">
        <f t="shared" si="51"/>
        <v>44375</v>
      </c>
      <c r="K113" s="91">
        <f t="shared" si="51"/>
        <v>56.8</v>
      </c>
      <c r="L113" s="17">
        <f t="shared" si="51"/>
        <v>53555.399999999994</v>
      </c>
      <c r="M113" s="17">
        <f t="shared" si="51"/>
        <v>48301.1</v>
      </c>
      <c r="N113" s="2">
        <f t="shared" si="51"/>
        <v>101856.5</v>
      </c>
      <c r="O113" s="1">
        <f>I113-N113</f>
        <v>3160.100000000006</v>
      </c>
    </row>
    <row r="114" spans="2:15" ht="18" hidden="1">
      <c r="B114" s="57" t="s">
        <v>58</v>
      </c>
      <c r="C114" s="58" t="s">
        <v>81</v>
      </c>
      <c r="D114" s="17">
        <f aca="true" t="shared" si="52" ref="D114:N114">SUM(D255:D257)</f>
        <v>14824.5</v>
      </c>
      <c r="E114" s="17">
        <f t="shared" si="52"/>
        <v>2819.2</v>
      </c>
      <c r="F114" s="17">
        <f t="shared" si="52"/>
        <v>60.09999999999968</v>
      </c>
      <c r="G114" s="17">
        <f t="shared" si="52"/>
        <v>17703.800000000003</v>
      </c>
      <c r="H114" s="17">
        <f t="shared" si="52"/>
        <v>109850.2</v>
      </c>
      <c r="I114" s="2">
        <f t="shared" si="52"/>
        <v>127554</v>
      </c>
      <c r="J114" s="17">
        <f t="shared" si="52"/>
        <v>52720.600000000006</v>
      </c>
      <c r="K114" s="91">
        <f t="shared" si="52"/>
        <v>1012.5999999999999</v>
      </c>
      <c r="L114" s="17">
        <f t="shared" si="52"/>
        <v>65765.6</v>
      </c>
      <c r="M114" s="17">
        <f t="shared" si="52"/>
        <v>51245.6</v>
      </c>
      <c r="N114" s="2">
        <f t="shared" si="52"/>
        <v>117011.2</v>
      </c>
      <c r="O114" s="1">
        <f>I114-N114</f>
        <v>10542.800000000003</v>
      </c>
    </row>
    <row r="115" spans="2:15" ht="18" hidden="1">
      <c r="B115" s="57" t="s">
        <v>59</v>
      </c>
      <c r="C115" s="58" t="s">
        <v>82</v>
      </c>
      <c r="D115" s="17">
        <f aca="true" t="shared" si="53" ref="D115:N115">SUM(D258:D260)</f>
        <v>4314.799999999999</v>
      </c>
      <c r="E115" s="17">
        <f t="shared" si="53"/>
        <v>2089.8</v>
      </c>
      <c r="F115" s="17">
        <f t="shared" si="53"/>
        <v>172.10000000000036</v>
      </c>
      <c r="G115" s="17">
        <f t="shared" si="53"/>
        <v>6576.700000000001</v>
      </c>
      <c r="H115" s="17">
        <f t="shared" si="53"/>
        <v>95762.29999999999</v>
      </c>
      <c r="I115" s="2">
        <f t="shared" si="53"/>
        <v>102339</v>
      </c>
      <c r="J115" s="17">
        <f t="shared" si="53"/>
        <v>66349.20000000001</v>
      </c>
      <c r="K115" s="91">
        <f t="shared" si="53"/>
        <v>1410.2</v>
      </c>
      <c r="L115" s="17">
        <f t="shared" si="53"/>
        <v>81029.8</v>
      </c>
      <c r="M115" s="17">
        <f t="shared" si="53"/>
        <v>45507.79999999999</v>
      </c>
      <c r="N115" s="2">
        <f t="shared" si="53"/>
        <v>126537.59999999999</v>
      </c>
      <c r="O115" s="1">
        <f>I115-N115</f>
        <v>-24198.59999999999</v>
      </c>
    </row>
    <row r="116" spans="2:15" ht="18" hidden="1">
      <c r="B116" s="57" t="s">
        <v>60</v>
      </c>
      <c r="C116" s="58" t="s">
        <v>83</v>
      </c>
      <c r="D116" s="17">
        <f aca="true" t="shared" si="54" ref="D116:N116">SUM(D261:D263)</f>
        <v>5781.4</v>
      </c>
      <c r="E116" s="17">
        <f t="shared" si="54"/>
        <v>1634.6999999999998</v>
      </c>
      <c r="F116" s="17">
        <f t="shared" si="54"/>
        <v>1405.6999999999998</v>
      </c>
      <c r="G116" s="17">
        <f t="shared" si="54"/>
        <v>8821.8</v>
      </c>
      <c r="H116" s="17">
        <f t="shared" si="54"/>
        <v>183271.40000000002</v>
      </c>
      <c r="I116" s="2">
        <f t="shared" si="54"/>
        <v>192093.2</v>
      </c>
      <c r="J116" s="17">
        <f t="shared" si="54"/>
        <v>64902.6</v>
      </c>
      <c r="K116" s="91">
        <f t="shared" si="54"/>
        <v>166</v>
      </c>
      <c r="L116" s="17">
        <f t="shared" si="54"/>
        <v>76679.5</v>
      </c>
      <c r="M116" s="17">
        <f t="shared" si="54"/>
        <v>51974.2</v>
      </c>
      <c r="N116" s="2">
        <f t="shared" si="54"/>
        <v>128653.70000000001</v>
      </c>
      <c r="O116" s="1">
        <f>I116-N116</f>
        <v>63439.5</v>
      </c>
    </row>
    <row r="117" spans="2:15" ht="15.75" hidden="1">
      <c r="B117" s="57"/>
      <c r="C117" s="58"/>
      <c r="D117" s="17"/>
      <c r="E117" s="17"/>
      <c r="F117" s="17"/>
      <c r="G117" s="17"/>
      <c r="H117" s="17"/>
      <c r="I117" s="2"/>
      <c r="J117" s="17"/>
      <c r="K117" s="91"/>
      <c r="L117" s="17"/>
      <c r="M117" s="17"/>
      <c r="N117" s="2"/>
      <c r="O117" s="1"/>
    </row>
    <row r="118" spans="2:15" ht="15.75" hidden="1">
      <c r="B118" s="72">
        <v>2008</v>
      </c>
      <c r="C118" s="63">
        <v>2008</v>
      </c>
      <c r="D118" s="17"/>
      <c r="E118" s="17"/>
      <c r="F118" s="17"/>
      <c r="G118" s="17"/>
      <c r="H118" s="51"/>
      <c r="I118" s="2"/>
      <c r="J118" s="17"/>
      <c r="K118" s="91"/>
      <c r="L118" s="17"/>
      <c r="M118" s="51"/>
      <c r="N118" s="2"/>
      <c r="O118" s="1"/>
    </row>
    <row r="119" spans="2:15" ht="18" hidden="1">
      <c r="B119" s="57" t="s">
        <v>79</v>
      </c>
      <c r="C119" s="58" t="s">
        <v>88</v>
      </c>
      <c r="D119" s="17">
        <f aca="true" t="shared" si="55" ref="D119:N119">SUM(D266:D268)</f>
        <v>8395.7</v>
      </c>
      <c r="E119" s="17">
        <f t="shared" si="55"/>
        <v>2934.6000000000004</v>
      </c>
      <c r="F119" s="17">
        <f t="shared" si="55"/>
        <v>11046.8</v>
      </c>
      <c r="G119" s="17">
        <f t="shared" si="55"/>
        <v>22377.1</v>
      </c>
      <c r="H119" s="17">
        <f t="shared" si="55"/>
        <v>112563.637102</v>
      </c>
      <c r="I119" s="2">
        <f t="shared" si="55"/>
        <v>134940.737102</v>
      </c>
      <c r="J119" s="17">
        <f t="shared" si="55"/>
        <v>63220.2</v>
      </c>
      <c r="K119" s="91">
        <f t="shared" si="55"/>
        <v>135.9</v>
      </c>
      <c r="L119" s="17">
        <f t="shared" si="55"/>
        <v>74472.951514</v>
      </c>
      <c r="M119" s="17">
        <f t="shared" si="55"/>
        <v>59037.927893</v>
      </c>
      <c r="N119" s="2">
        <f t="shared" si="55"/>
        <v>133510.879407</v>
      </c>
      <c r="O119" s="1">
        <f>I119-N119</f>
        <v>1429.8576950000133</v>
      </c>
    </row>
    <row r="120" spans="2:15" ht="18" hidden="1">
      <c r="B120" s="57" t="s">
        <v>58</v>
      </c>
      <c r="C120" s="58" t="s">
        <v>89</v>
      </c>
      <c r="D120" s="17">
        <f aca="true" t="shared" si="56" ref="D120:N120">SUM(D269:D271)</f>
        <v>1410.6000000000001</v>
      </c>
      <c r="E120" s="17">
        <f t="shared" si="56"/>
        <v>4442</v>
      </c>
      <c r="F120" s="17">
        <f t="shared" si="56"/>
        <v>11.800000000000068</v>
      </c>
      <c r="G120" s="17">
        <f t="shared" si="56"/>
        <v>5864.400000000001</v>
      </c>
      <c r="H120" s="17">
        <f t="shared" si="56"/>
        <v>94535</v>
      </c>
      <c r="I120" s="2">
        <f t="shared" si="56"/>
        <v>100399.4</v>
      </c>
      <c r="J120" s="17">
        <f t="shared" si="56"/>
        <v>66826.3</v>
      </c>
      <c r="K120" s="91">
        <f t="shared" si="56"/>
        <v>322.40000000000003</v>
      </c>
      <c r="L120" s="17">
        <f t="shared" si="56"/>
        <v>83510.9</v>
      </c>
      <c r="M120" s="17">
        <f t="shared" si="56"/>
        <v>63519.99999999999</v>
      </c>
      <c r="N120" s="2">
        <f t="shared" si="56"/>
        <v>147030.9</v>
      </c>
      <c r="O120" s="1">
        <f>I120-N120</f>
        <v>-46631.5</v>
      </c>
    </row>
    <row r="121" spans="2:15" ht="18" hidden="1">
      <c r="B121" s="57" t="s">
        <v>59</v>
      </c>
      <c r="C121" s="58" t="s">
        <v>90</v>
      </c>
      <c r="D121" s="17">
        <f aca="true" t="shared" si="57" ref="D121:N121">SUM(D272:D274)</f>
        <v>8717.73</v>
      </c>
      <c r="E121" s="17">
        <f t="shared" si="57"/>
        <v>4309.08</v>
      </c>
      <c r="F121" s="17">
        <f t="shared" si="57"/>
        <v>450.39000000000055</v>
      </c>
      <c r="G121" s="17">
        <f t="shared" si="57"/>
        <v>13477.199999999999</v>
      </c>
      <c r="H121" s="17">
        <f t="shared" si="57"/>
        <v>118897.29999999999</v>
      </c>
      <c r="I121" s="2">
        <f t="shared" si="57"/>
        <v>132374.5</v>
      </c>
      <c r="J121" s="17">
        <f t="shared" si="57"/>
        <v>85282.45</v>
      </c>
      <c r="K121" s="91">
        <f t="shared" si="57"/>
        <v>428</v>
      </c>
      <c r="L121" s="17">
        <f t="shared" si="57"/>
        <v>96905.23000000001</v>
      </c>
      <c r="M121" s="17">
        <f t="shared" si="57"/>
        <v>78977.26999999999</v>
      </c>
      <c r="N121" s="2">
        <f t="shared" si="57"/>
        <v>175882.5</v>
      </c>
      <c r="O121" s="1">
        <f>I121-N121</f>
        <v>-43508</v>
      </c>
    </row>
    <row r="122" spans="2:15" ht="18" hidden="1">
      <c r="B122" s="57" t="s">
        <v>60</v>
      </c>
      <c r="C122" s="58" t="s">
        <v>91</v>
      </c>
      <c r="D122" s="17">
        <f aca="true" t="shared" si="58" ref="D122:N122">SUM(D275:D277)</f>
        <v>15113.8</v>
      </c>
      <c r="E122" s="17">
        <f t="shared" si="58"/>
        <v>845.3</v>
      </c>
      <c r="F122" s="17">
        <f t="shared" si="58"/>
        <v>245.10000000000056</v>
      </c>
      <c r="G122" s="17">
        <f t="shared" si="58"/>
        <v>16204.2</v>
      </c>
      <c r="H122" s="17">
        <f t="shared" si="58"/>
        <v>217603.2</v>
      </c>
      <c r="I122" s="2">
        <f t="shared" si="58"/>
        <v>233807.40000000002</v>
      </c>
      <c r="J122" s="17">
        <f t="shared" si="58"/>
        <v>96808.7</v>
      </c>
      <c r="K122" s="91">
        <f t="shared" si="58"/>
        <v>176.7</v>
      </c>
      <c r="L122" s="17">
        <f t="shared" si="58"/>
        <v>110054.4</v>
      </c>
      <c r="M122" s="17">
        <f t="shared" si="58"/>
        <v>88921.70000000001</v>
      </c>
      <c r="N122" s="2">
        <f t="shared" si="58"/>
        <v>198976.1</v>
      </c>
      <c r="O122" s="1">
        <f>I122-N122</f>
        <v>34831.30000000002</v>
      </c>
    </row>
    <row r="123" spans="2:15" ht="15.75" hidden="1">
      <c r="B123" s="57"/>
      <c r="C123" s="28"/>
      <c r="D123" s="56"/>
      <c r="E123" s="56"/>
      <c r="F123" s="56"/>
      <c r="G123" s="56"/>
      <c r="H123" s="56"/>
      <c r="I123" s="9"/>
      <c r="J123" s="56"/>
      <c r="K123" s="90"/>
      <c r="L123" s="56"/>
      <c r="M123" s="56"/>
      <c r="N123" s="9"/>
      <c r="O123" s="1"/>
    </row>
    <row r="124" spans="2:15" ht="15.75" customHeight="1" hidden="1">
      <c r="B124" s="72">
        <v>2009</v>
      </c>
      <c r="C124" s="63">
        <v>2009</v>
      </c>
      <c r="D124" s="17"/>
      <c r="E124" s="17"/>
      <c r="F124" s="17"/>
      <c r="G124" s="17"/>
      <c r="H124" s="17"/>
      <c r="I124" s="2"/>
      <c r="J124" s="17"/>
      <c r="K124" s="91"/>
      <c r="L124" s="17"/>
      <c r="M124" s="17"/>
      <c r="N124" s="2"/>
      <c r="O124" s="1"/>
    </row>
    <row r="125" spans="2:15" ht="15.75" customHeight="1" hidden="1">
      <c r="B125" s="57" t="s">
        <v>75</v>
      </c>
      <c r="C125" s="58" t="s">
        <v>92</v>
      </c>
      <c r="D125" s="17">
        <f aca="true" t="shared" si="59" ref="D125:N125">SUM(D280:D282)</f>
        <v>10763.7</v>
      </c>
      <c r="E125" s="17">
        <f t="shared" si="59"/>
        <v>1274.2</v>
      </c>
      <c r="F125" s="17">
        <f t="shared" si="59"/>
        <v>451.4999999999998</v>
      </c>
      <c r="G125" s="17">
        <f t="shared" si="59"/>
        <v>12489.4</v>
      </c>
      <c r="H125" s="17">
        <f t="shared" si="59"/>
        <v>111871.8</v>
      </c>
      <c r="I125" s="1">
        <f t="shared" si="59"/>
        <v>124361.2</v>
      </c>
      <c r="J125" s="17">
        <f t="shared" si="59"/>
        <v>127666.5</v>
      </c>
      <c r="K125" s="91">
        <f t="shared" si="59"/>
        <v>1618.7</v>
      </c>
      <c r="L125" s="17">
        <f t="shared" si="59"/>
        <v>142223.4</v>
      </c>
      <c r="M125" s="17">
        <f t="shared" si="59"/>
        <v>58066</v>
      </c>
      <c r="N125" s="1">
        <f t="shared" si="59"/>
        <v>200289.4</v>
      </c>
      <c r="O125" s="1">
        <f>I125-N125</f>
        <v>-75928.2</v>
      </c>
    </row>
    <row r="126" spans="2:15" ht="15.75" customHeight="1" hidden="1">
      <c r="B126" s="57" t="s">
        <v>58</v>
      </c>
      <c r="C126" s="58" t="s">
        <v>93</v>
      </c>
      <c r="D126" s="17">
        <f aca="true" t="shared" si="60" ref="D126:N126">SUM(D283:D285)</f>
        <v>5176.4</v>
      </c>
      <c r="E126" s="17">
        <f t="shared" si="60"/>
        <v>4566.2</v>
      </c>
      <c r="F126" s="17">
        <f t="shared" si="60"/>
        <v>2988.6000000000004</v>
      </c>
      <c r="G126" s="17">
        <f t="shared" si="60"/>
        <v>12731.2</v>
      </c>
      <c r="H126" s="17">
        <f t="shared" si="60"/>
        <v>102362.20000000001</v>
      </c>
      <c r="I126" s="1">
        <f t="shared" si="60"/>
        <v>115093.40000000001</v>
      </c>
      <c r="J126" s="17">
        <f t="shared" si="60"/>
        <v>95364.29999999999</v>
      </c>
      <c r="K126" s="91">
        <f t="shared" si="60"/>
        <v>1441.1</v>
      </c>
      <c r="L126" s="17">
        <f t="shared" si="60"/>
        <v>116161.69999999998</v>
      </c>
      <c r="M126" s="17">
        <f t="shared" si="60"/>
        <v>57264.700000000004</v>
      </c>
      <c r="N126" s="1">
        <f t="shared" si="60"/>
        <v>173426.4</v>
      </c>
      <c r="O126" s="1">
        <f>I126-N126</f>
        <v>-58332.999999999985</v>
      </c>
    </row>
    <row r="127" spans="2:15" ht="15.75" customHeight="1" hidden="1">
      <c r="B127" s="57" t="s">
        <v>59</v>
      </c>
      <c r="C127" s="58" t="s">
        <v>94</v>
      </c>
      <c r="D127" s="17">
        <f aca="true" t="shared" si="61" ref="D127:N127">SUM(D286:D288)</f>
        <v>2540</v>
      </c>
      <c r="E127" s="17">
        <f t="shared" si="61"/>
        <v>3673.3</v>
      </c>
      <c r="F127" s="17">
        <f t="shared" si="61"/>
        <v>213.39999999999998</v>
      </c>
      <c r="G127" s="17">
        <f t="shared" si="61"/>
        <v>6426.700000000001</v>
      </c>
      <c r="H127" s="17">
        <f t="shared" si="61"/>
        <v>112309.86</v>
      </c>
      <c r="I127" s="1">
        <f t="shared" si="61"/>
        <v>118736.56</v>
      </c>
      <c r="J127" s="17">
        <f t="shared" si="61"/>
        <v>130277.6</v>
      </c>
      <c r="K127" s="91">
        <f t="shared" si="61"/>
        <v>5823.5</v>
      </c>
      <c r="L127" s="17">
        <f t="shared" si="61"/>
        <v>136101.1</v>
      </c>
      <c r="M127" s="17">
        <f t="shared" si="61"/>
        <v>45349.799</v>
      </c>
      <c r="N127" s="1">
        <f t="shared" si="61"/>
        <v>181450.899</v>
      </c>
      <c r="O127" s="1">
        <f>I127-N127</f>
        <v>-62714.33900000001</v>
      </c>
    </row>
    <row r="128" spans="2:16" ht="18" hidden="1">
      <c r="B128" s="57" t="s">
        <v>60</v>
      </c>
      <c r="C128" s="58" t="s">
        <v>95</v>
      </c>
      <c r="D128" s="17">
        <f aca="true" t="shared" si="62" ref="D128:N128">SUM(D289:D293)</f>
        <v>8423.584001</v>
      </c>
      <c r="E128" s="17">
        <f t="shared" si="62"/>
        <v>2120.873583</v>
      </c>
      <c r="F128" s="17">
        <f t="shared" si="62"/>
        <v>1526.3424159999997</v>
      </c>
      <c r="G128" s="17">
        <f t="shared" si="62"/>
        <v>12070.8</v>
      </c>
      <c r="H128" s="17">
        <f t="shared" si="62"/>
        <v>122163.8</v>
      </c>
      <c r="I128" s="2">
        <f t="shared" si="62"/>
        <v>134234.6</v>
      </c>
      <c r="J128" s="17">
        <f t="shared" si="62"/>
        <v>180602</v>
      </c>
      <c r="K128" s="91">
        <f t="shared" si="62"/>
        <v>442</v>
      </c>
      <c r="L128" s="17">
        <f t="shared" si="62"/>
        <v>181044</v>
      </c>
      <c r="M128" s="17">
        <f t="shared" si="62"/>
        <v>60796.800000000025</v>
      </c>
      <c r="N128" s="2">
        <f t="shared" si="62"/>
        <v>241840.80000000002</v>
      </c>
      <c r="O128" s="1">
        <f>I128-N128</f>
        <v>-107606.20000000001</v>
      </c>
      <c r="P128" s="36"/>
    </row>
    <row r="129" spans="2:15" ht="15.75" hidden="1">
      <c r="B129" s="71">
        <v>2010</v>
      </c>
      <c r="C129" s="65">
        <v>2010</v>
      </c>
      <c r="D129" s="17"/>
      <c r="E129" s="17"/>
      <c r="F129" s="17"/>
      <c r="G129" s="17"/>
      <c r="H129" s="51"/>
      <c r="I129" s="2"/>
      <c r="J129" s="17"/>
      <c r="K129" s="91"/>
      <c r="L129" s="17"/>
      <c r="M129" s="51"/>
      <c r="N129" s="2"/>
      <c r="O129" s="1"/>
    </row>
    <row r="130" spans="2:15" ht="18" hidden="1">
      <c r="B130" s="57" t="s">
        <v>75</v>
      </c>
      <c r="C130" s="58" t="s">
        <v>96</v>
      </c>
      <c r="D130" s="17">
        <f aca="true" t="shared" si="63" ref="D130:O130">SUM(D294:D296)</f>
        <v>4271.4</v>
      </c>
      <c r="E130" s="17">
        <f t="shared" si="63"/>
        <v>4422.5</v>
      </c>
      <c r="F130" s="17">
        <f t="shared" si="63"/>
        <v>84.29999999999978</v>
      </c>
      <c r="G130" s="17">
        <f t="shared" si="63"/>
        <v>8778.2</v>
      </c>
      <c r="H130" s="17">
        <f t="shared" si="63"/>
        <v>157361</v>
      </c>
      <c r="I130" s="2">
        <f t="shared" si="63"/>
        <v>166139.2</v>
      </c>
      <c r="J130" s="17">
        <f t="shared" si="63"/>
        <v>158352.3</v>
      </c>
      <c r="K130" s="91">
        <f t="shared" si="63"/>
        <v>1707.4</v>
      </c>
      <c r="L130" s="17">
        <f t="shared" si="63"/>
        <v>160059.7</v>
      </c>
      <c r="M130" s="17">
        <f t="shared" si="63"/>
        <v>49333.599999999984</v>
      </c>
      <c r="N130" s="2">
        <f t="shared" si="63"/>
        <v>209393.3</v>
      </c>
      <c r="O130" s="1">
        <f t="shared" si="63"/>
        <v>-43254.09999999999</v>
      </c>
    </row>
    <row r="131" spans="2:15" ht="15.75" customHeight="1" hidden="1">
      <c r="B131" s="57" t="s">
        <v>58</v>
      </c>
      <c r="C131" s="58" t="s">
        <v>97</v>
      </c>
      <c r="D131" s="17">
        <f aca="true" t="shared" si="64" ref="D131:O131">SUM(D297:D299)</f>
        <v>156.85</v>
      </c>
      <c r="E131" s="17">
        <f t="shared" si="64"/>
        <v>4747.52</v>
      </c>
      <c r="F131" s="17">
        <f t="shared" si="64"/>
        <v>680.9300000000003</v>
      </c>
      <c r="G131" s="17">
        <f t="shared" si="64"/>
        <v>5585.3</v>
      </c>
      <c r="H131" s="17">
        <f t="shared" si="64"/>
        <v>94597.74799999999</v>
      </c>
      <c r="I131" s="2">
        <f t="shared" si="64"/>
        <v>100183.04800000001</v>
      </c>
      <c r="J131" s="17">
        <f t="shared" si="64"/>
        <v>66046.74</v>
      </c>
      <c r="K131" s="91">
        <f t="shared" si="64"/>
        <v>995.3799999999999</v>
      </c>
      <c r="L131" s="17">
        <f t="shared" si="64"/>
        <v>72980.12</v>
      </c>
      <c r="M131" s="17">
        <f t="shared" si="64"/>
        <v>61356.549</v>
      </c>
      <c r="N131" s="2">
        <f t="shared" si="64"/>
        <v>134336.669</v>
      </c>
      <c r="O131" s="1">
        <f t="shared" si="64"/>
        <v>-34153.621</v>
      </c>
    </row>
    <row r="132" spans="2:15" ht="15.75" customHeight="1" hidden="1">
      <c r="B132" s="58" t="s">
        <v>59</v>
      </c>
      <c r="C132" s="58" t="s">
        <v>98</v>
      </c>
      <c r="D132" s="17">
        <f aca="true" t="shared" si="65" ref="D132:O132">SUM(D300:D302)</f>
        <v>21431.440000000002</v>
      </c>
      <c r="E132" s="17">
        <f t="shared" si="65"/>
        <v>6393.8099999999995</v>
      </c>
      <c r="F132" s="17">
        <f t="shared" si="65"/>
        <v>1472.7000000000003</v>
      </c>
      <c r="G132" s="17">
        <f t="shared" si="65"/>
        <v>29297.949999999997</v>
      </c>
      <c r="H132" s="17">
        <f t="shared" si="65"/>
        <v>121635.4</v>
      </c>
      <c r="I132" s="2">
        <f t="shared" si="65"/>
        <v>150933.35</v>
      </c>
      <c r="J132" s="17">
        <f t="shared" si="65"/>
        <v>62186.68</v>
      </c>
      <c r="K132" s="91">
        <f t="shared" si="65"/>
        <v>66.3</v>
      </c>
      <c r="L132" s="17">
        <f t="shared" si="65"/>
        <v>74277.59999999999</v>
      </c>
      <c r="M132" s="17">
        <f t="shared" si="65"/>
        <v>50451.330000000016</v>
      </c>
      <c r="N132" s="2">
        <f t="shared" si="65"/>
        <v>124728.93000000001</v>
      </c>
      <c r="O132" s="1">
        <f t="shared" si="65"/>
        <v>26204.41999999999</v>
      </c>
    </row>
    <row r="133" spans="2:15" ht="15.75" customHeight="1" hidden="1">
      <c r="B133" s="58" t="s">
        <v>60</v>
      </c>
      <c r="C133" s="58" t="s">
        <v>99</v>
      </c>
      <c r="D133" s="17">
        <f aca="true" t="shared" si="66" ref="D133:O133">SUM(D303:D305)</f>
        <v>30190.600000000002</v>
      </c>
      <c r="E133" s="17">
        <f t="shared" si="66"/>
        <v>3649.3</v>
      </c>
      <c r="F133" s="17">
        <f t="shared" si="66"/>
        <v>494.8999999999978</v>
      </c>
      <c r="G133" s="17">
        <f t="shared" si="66"/>
        <v>34334.8</v>
      </c>
      <c r="H133" s="17">
        <f t="shared" si="66"/>
        <v>220457.2</v>
      </c>
      <c r="I133" s="2">
        <f t="shared" si="66"/>
        <v>254792</v>
      </c>
      <c r="J133" s="17">
        <f t="shared" si="66"/>
        <v>61592.6</v>
      </c>
      <c r="K133" s="91">
        <f t="shared" si="66"/>
        <v>1192.9</v>
      </c>
      <c r="L133" s="17">
        <f t="shared" si="66"/>
        <v>80195.79999999999</v>
      </c>
      <c r="M133" s="17">
        <f t="shared" si="66"/>
        <v>42549.100000000006</v>
      </c>
      <c r="N133" s="2">
        <f t="shared" si="66"/>
        <v>122744.9</v>
      </c>
      <c r="O133" s="1">
        <f t="shared" si="66"/>
        <v>132047.1</v>
      </c>
    </row>
    <row r="134" spans="2:15" ht="9.75" customHeight="1" hidden="1">
      <c r="B134" s="58"/>
      <c r="C134" s="58"/>
      <c r="D134" s="17"/>
      <c r="E134" s="17"/>
      <c r="F134" s="17"/>
      <c r="G134" s="17"/>
      <c r="H134" s="17"/>
      <c r="I134" s="2"/>
      <c r="J134" s="17"/>
      <c r="K134" s="91"/>
      <c r="L134" s="17"/>
      <c r="M134" s="17"/>
      <c r="N134" s="2"/>
      <c r="O134" s="1"/>
    </row>
    <row r="135" spans="2:15" ht="15.75" customHeight="1" hidden="1">
      <c r="B135" s="70">
        <v>2011</v>
      </c>
      <c r="C135" s="66">
        <v>2011</v>
      </c>
      <c r="D135" s="17"/>
      <c r="E135" s="17"/>
      <c r="F135" s="17"/>
      <c r="G135" s="17"/>
      <c r="H135" s="17"/>
      <c r="I135" s="17"/>
      <c r="J135" s="17"/>
      <c r="K135" s="91"/>
      <c r="L135" s="17"/>
      <c r="M135" s="17"/>
      <c r="N135" s="2"/>
      <c r="O135" s="1"/>
    </row>
    <row r="136" spans="2:15" ht="18" hidden="1">
      <c r="B136" s="58" t="s">
        <v>79</v>
      </c>
      <c r="C136" s="58" t="s">
        <v>100</v>
      </c>
      <c r="D136" s="17">
        <f aca="true" t="shared" si="67" ref="D136:O136">SUM(D307:D309)</f>
        <v>15944.04</v>
      </c>
      <c r="E136" s="17">
        <f t="shared" si="67"/>
        <v>4809.25</v>
      </c>
      <c r="F136" s="17">
        <f t="shared" si="67"/>
        <v>447.7199999999998</v>
      </c>
      <c r="G136" s="17">
        <f t="shared" si="67"/>
        <v>21201.010000000002</v>
      </c>
      <c r="H136" s="17">
        <f t="shared" si="67"/>
        <v>152450.63</v>
      </c>
      <c r="I136" s="2">
        <f t="shared" si="67"/>
        <v>173651.63999999998</v>
      </c>
      <c r="J136" s="17">
        <f t="shared" si="67"/>
        <v>67981.654</v>
      </c>
      <c r="K136" s="91">
        <f t="shared" si="67"/>
        <v>539.307</v>
      </c>
      <c r="L136" s="17">
        <f t="shared" si="67"/>
        <v>83281.66</v>
      </c>
      <c r="M136" s="17">
        <f t="shared" si="67"/>
        <v>54539.3</v>
      </c>
      <c r="N136" s="2">
        <f t="shared" si="67"/>
        <v>137820.96</v>
      </c>
      <c r="O136" s="1">
        <f t="shared" si="67"/>
        <v>35830.679999999986</v>
      </c>
    </row>
    <row r="137" spans="2:15" ht="18" hidden="1">
      <c r="B137" s="58" t="s">
        <v>58</v>
      </c>
      <c r="C137" s="58" t="s">
        <v>97</v>
      </c>
      <c r="D137" s="17">
        <f aca="true" t="shared" si="68" ref="D137:O137">SUM(D310:D312)</f>
        <v>9642.3</v>
      </c>
      <c r="E137" s="17">
        <f t="shared" si="68"/>
        <v>5813.8</v>
      </c>
      <c r="F137" s="17">
        <f t="shared" si="68"/>
        <v>3054.3999999999996</v>
      </c>
      <c r="G137" s="17">
        <f t="shared" si="68"/>
        <v>18510.5</v>
      </c>
      <c r="H137" s="17">
        <f t="shared" si="68"/>
        <v>170712.3</v>
      </c>
      <c r="I137" s="2">
        <f t="shared" si="68"/>
        <v>189222.8</v>
      </c>
      <c r="J137" s="17">
        <f t="shared" si="68"/>
        <v>74512.9</v>
      </c>
      <c r="K137" s="91">
        <f t="shared" si="68"/>
        <v>931.1</v>
      </c>
      <c r="L137" s="17">
        <f t="shared" si="68"/>
        <v>88789.9</v>
      </c>
      <c r="M137" s="17">
        <f t="shared" si="68"/>
        <v>63577.7</v>
      </c>
      <c r="N137" s="2">
        <f t="shared" si="68"/>
        <v>152367.6</v>
      </c>
      <c r="O137" s="1">
        <f t="shared" si="68"/>
        <v>36855.200000000004</v>
      </c>
    </row>
    <row r="138" spans="2:15" ht="18" hidden="1">
      <c r="B138" s="58" t="s">
        <v>59</v>
      </c>
      <c r="C138" s="58" t="s">
        <v>101</v>
      </c>
      <c r="D138" s="17">
        <f aca="true" t="shared" si="69" ref="D138:O138">SUM(D313:D315)</f>
        <v>32581</v>
      </c>
      <c r="E138" s="17">
        <f t="shared" si="69"/>
        <v>5923.2</v>
      </c>
      <c r="F138" s="17">
        <f t="shared" si="69"/>
        <v>3183.4000000000005</v>
      </c>
      <c r="G138" s="17">
        <f t="shared" si="69"/>
        <v>41687.600000000006</v>
      </c>
      <c r="H138" s="17">
        <f t="shared" si="69"/>
        <v>149794.9</v>
      </c>
      <c r="I138" s="2">
        <f t="shared" si="69"/>
        <v>191482.5</v>
      </c>
      <c r="J138" s="17">
        <f t="shared" si="69"/>
        <v>88682.79999999999</v>
      </c>
      <c r="K138" s="91">
        <f t="shared" si="69"/>
        <v>1.6</v>
      </c>
      <c r="L138" s="17">
        <f t="shared" si="69"/>
        <v>110262.6</v>
      </c>
      <c r="M138" s="17">
        <f t="shared" si="69"/>
        <v>52018.40000000001</v>
      </c>
      <c r="N138" s="2">
        <f t="shared" si="69"/>
        <v>162281</v>
      </c>
      <c r="O138" s="1">
        <f t="shared" si="69"/>
        <v>29201.5</v>
      </c>
    </row>
    <row r="139" spans="2:15" ht="18" hidden="1">
      <c r="B139" s="58" t="s">
        <v>60</v>
      </c>
      <c r="C139" s="58" t="s">
        <v>102</v>
      </c>
      <c r="D139" s="17">
        <f aca="true" t="shared" si="70" ref="D139:O139">SUM(D316:D318)</f>
        <v>19579.1</v>
      </c>
      <c r="E139" s="17">
        <f t="shared" si="70"/>
        <v>3181.9</v>
      </c>
      <c r="F139" s="17">
        <f t="shared" si="70"/>
        <v>6665</v>
      </c>
      <c r="G139" s="17">
        <f t="shared" si="70"/>
        <v>29426</v>
      </c>
      <c r="H139" s="17">
        <f t="shared" si="70"/>
        <v>237062.09999999998</v>
      </c>
      <c r="I139" s="2">
        <f t="shared" si="70"/>
        <v>266488.1</v>
      </c>
      <c r="J139" s="17">
        <f t="shared" si="70"/>
        <v>106691.7</v>
      </c>
      <c r="K139" s="91">
        <f t="shared" si="70"/>
        <v>648.5</v>
      </c>
      <c r="L139" s="17">
        <f t="shared" si="70"/>
        <v>138084.4</v>
      </c>
      <c r="M139" s="17">
        <f t="shared" si="70"/>
        <v>67749.90000000001</v>
      </c>
      <c r="N139" s="2">
        <f t="shared" si="70"/>
        <v>205834.3</v>
      </c>
      <c r="O139" s="1">
        <f t="shared" si="70"/>
        <v>60653.79999999999</v>
      </c>
    </row>
    <row r="140" spans="2:15" ht="10.5" customHeight="1" hidden="1">
      <c r="B140" s="58"/>
      <c r="C140" s="58"/>
      <c r="D140" s="17"/>
      <c r="E140" s="17"/>
      <c r="F140" s="17"/>
      <c r="G140" s="17"/>
      <c r="H140" s="17"/>
      <c r="I140" s="2"/>
      <c r="J140" s="17"/>
      <c r="K140" s="91"/>
      <c r="L140" s="17"/>
      <c r="M140" s="17"/>
      <c r="N140" s="2"/>
      <c r="O140" s="1"/>
    </row>
    <row r="141" spans="2:15" ht="15.75" hidden="1">
      <c r="B141" s="70">
        <v>2012</v>
      </c>
      <c r="C141" s="66">
        <v>2012</v>
      </c>
      <c r="D141" s="17"/>
      <c r="E141" s="17"/>
      <c r="F141" s="17"/>
      <c r="G141" s="17"/>
      <c r="H141" s="17"/>
      <c r="I141" s="2"/>
      <c r="J141" s="17"/>
      <c r="K141" s="91"/>
      <c r="L141" s="17"/>
      <c r="M141" s="17"/>
      <c r="N141" s="2"/>
      <c r="O141" s="1"/>
    </row>
    <row r="142" spans="2:15" ht="18" hidden="1">
      <c r="B142" s="58" t="s">
        <v>79</v>
      </c>
      <c r="C142" s="58" t="s">
        <v>100</v>
      </c>
      <c r="D142" s="17">
        <f aca="true" t="shared" si="71" ref="D142:O142">SUM(D328:D330)</f>
        <v>9936.3</v>
      </c>
      <c r="E142" s="17">
        <f t="shared" si="71"/>
        <v>6666.200000000001</v>
      </c>
      <c r="F142" s="17">
        <f t="shared" si="71"/>
        <v>5620.3</v>
      </c>
      <c r="G142" s="17">
        <f t="shared" si="71"/>
        <v>22222.8</v>
      </c>
      <c r="H142" s="17">
        <f t="shared" si="71"/>
        <v>170094.5</v>
      </c>
      <c r="I142" s="2">
        <f t="shared" si="71"/>
        <v>192317.3</v>
      </c>
      <c r="J142" s="17">
        <f t="shared" si="71"/>
        <v>84743.4</v>
      </c>
      <c r="K142" s="91">
        <f t="shared" si="71"/>
        <v>3315.3</v>
      </c>
      <c r="L142" s="17">
        <f t="shared" si="71"/>
        <v>111213.9</v>
      </c>
      <c r="M142" s="17">
        <f t="shared" si="71"/>
        <v>59127.7</v>
      </c>
      <c r="N142" s="2">
        <f t="shared" si="71"/>
        <v>170341.59999999998</v>
      </c>
      <c r="O142" s="1">
        <f t="shared" si="71"/>
        <v>21975.70000000001</v>
      </c>
    </row>
    <row r="143" spans="2:15" ht="18" hidden="1">
      <c r="B143" s="58" t="s">
        <v>58</v>
      </c>
      <c r="C143" s="58" t="s">
        <v>97</v>
      </c>
      <c r="D143" s="17">
        <f aca="true" t="shared" si="72" ref="D143:O143">SUM(D331:D333)</f>
        <v>12370.1</v>
      </c>
      <c r="E143" s="17">
        <f t="shared" si="72"/>
        <v>6954.5</v>
      </c>
      <c r="F143" s="17">
        <f t="shared" si="72"/>
        <v>4725.000000000001</v>
      </c>
      <c r="G143" s="17">
        <f t="shared" si="72"/>
        <v>24049.6</v>
      </c>
      <c r="H143" s="17">
        <f t="shared" si="72"/>
        <v>144532.23</v>
      </c>
      <c r="I143" s="2">
        <f t="shared" si="72"/>
        <v>168581.83000000002</v>
      </c>
      <c r="J143" s="17">
        <f t="shared" si="72"/>
        <v>98374.6</v>
      </c>
      <c r="K143" s="91">
        <f t="shared" si="72"/>
        <v>4097.6</v>
      </c>
      <c r="L143" s="17">
        <f t="shared" si="72"/>
        <v>127541.9</v>
      </c>
      <c r="M143" s="17">
        <f t="shared" si="72"/>
        <v>73802.7</v>
      </c>
      <c r="N143" s="2">
        <f t="shared" si="72"/>
        <v>201344.6</v>
      </c>
      <c r="O143" s="1">
        <f t="shared" si="72"/>
        <v>-32762.769999999997</v>
      </c>
    </row>
    <row r="144" spans="2:15" ht="18" hidden="1">
      <c r="B144" s="58" t="s">
        <v>59</v>
      </c>
      <c r="C144" s="58" t="s">
        <v>101</v>
      </c>
      <c r="D144" s="17">
        <f aca="true" t="shared" si="73" ref="D144:O144">SUM(D334:D336)</f>
        <v>46738.399999999994</v>
      </c>
      <c r="E144" s="17">
        <f t="shared" si="73"/>
        <v>6416.599999999999</v>
      </c>
      <c r="F144" s="17">
        <f t="shared" si="73"/>
        <v>4418.4</v>
      </c>
      <c r="G144" s="17">
        <f t="shared" si="73"/>
        <v>57573.4</v>
      </c>
      <c r="H144" s="17">
        <f t="shared" si="73"/>
        <v>164826.83000000002</v>
      </c>
      <c r="I144" s="2">
        <f t="shared" si="73"/>
        <v>222400.23</v>
      </c>
      <c r="J144" s="17">
        <f t="shared" si="73"/>
        <v>97416.29999999999</v>
      </c>
      <c r="K144" s="91">
        <f t="shared" si="73"/>
        <v>5231.4</v>
      </c>
      <c r="L144" s="17">
        <f t="shared" si="73"/>
        <v>130329.3</v>
      </c>
      <c r="M144" s="17">
        <f t="shared" si="73"/>
        <v>64334.049999999996</v>
      </c>
      <c r="N144" s="2">
        <f t="shared" si="73"/>
        <v>194663.34999999998</v>
      </c>
      <c r="O144" s="1">
        <f t="shared" si="73"/>
        <v>27736.879999999997</v>
      </c>
    </row>
    <row r="145" spans="2:15" ht="18" hidden="1">
      <c r="B145" s="58" t="s">
        <v>60</v>
      </c>
      <c r="C145" s="58" t="s">
        <v>102</v>
      </c>
      <c r="D145" s="17">
        <f aca="true" t="shared" si="74" ref="D145:O145">SUM(D337:D339)</f>
        <v>26628.5</v>
      </c>
      <c r="E145" s="17">
        <f t="shared" si="74"/>
        <v>6577.5</v>
      </c>
      <c r="F145" s="17">
        <f t="shared" si="74"/>
        <v>4769.6</v>
      </c>
      <c r="G145" s="17">
        <f t="shared" si="74"/>
        <v>37975.6</v>
      </c>
      <c r="H145" s="17">
        <f t="shared" si="74"/>
        <v>235077.76</v>
      </c>
      <c r="I145" s="2">
        <f t="shared" si="74"/>
        <v>273053.36</v>
      </c>
      <c r="J145" s="17">
        <f t="shared" si="74"/>
        <v>107714.09999999999</v>
      </c>
      <c r="K145" s="91">
        <f t="shared" si="74"/>
        <v>3597.8</v>
      </c>
      <c r="L145" s="17">
        <f t="shared" si="74"/>
        <v>137738.7</v>
      </c>
      <c r="M145" s="17">
        <f t="shared" si="74"/>
        <v>74200.84</v>
      </c>
      <c r="N145" s="2">
        <f t="shared" si="74"/>
        <v>211939.53999999998</v>
      </c>
      <c r="O145" s="1">
        <f t="shared" si="74"/>
        <v>61113.82</v>
      </c>
    </row>
    <row r="146" spans="2:15" ht="9" customHeight="1" hidden="1">
      <c r="B146" s="28"/>
      <c r="C146" s="58"/>
      <c r="D146" s="17"/>
      <c r="E146" s="17"/>
      <c r="F146" s="17"/>
      <c r="G146" s="17"/>
      <c r="H146" s="17"/>
      <c r="I146" s="2"/>
      <c r="J146" s="17"/>
      <c r="K146" s="91"/>
      <c r="L146" s="17"/>
      <c r="M146" s="17"/>
      <c r="N146" s="2"/>
      <c r="O146" s="1"/>
    </row>
    <row r="147" spans="2:15" ht="15.75" hidden="1">
      <c r="B147" s="70">
        <v>2013</v>
      </c>
      <c r="C147" s="66">
        <v>2013</v>
      </c>
      <c r="D147" s="17"/>
      <c r="E147" s="17"/>
      <c r="F147" s="17"/>
      <c r="G147" s="17"/>
      <c r="H147" s="17"/>
      <c r="I147" s="2"/>
      <c r="J147" s="17"/>
      <c r="K147" s="91"/>
      <c r="L147" s="17"/>
      <c r="M147" s="17"/>
      <c r="N147" s="2"/>
      <c r="O147" s="1"/>
    </row>
    <row r="148" spans="2:15" ht="18" hidden="1">
      <c r="B148" s="58" t="s">
        <v>79</v>
      </c>
      <c r="C148" s="58" t="s">
        <v>100</v>
      </c>
      <c r="D148" s="17">
        <f>SUM(D355:D357)</f>
        <v>10461.5</v>
      </c>
      <c r="E148" s="17">
        <f aca="true" t="shared" si="75" ref="E148:O148">SUM(E355:E357)</f>
        <v>6233.3</v>
      </c>
      <c r="F148" s="17">
        <f t="shared" si="75"/>
        <v>2899.100000000001</v>
      </c>
      <c r="G148" s="17">
        <f t="shared" si="75"/>
        <v>19593.9</v>
      </c>
      <c r="H148" s="17">
        <f t="shared" si="75"/>
        <v>173046.44534017425</v>
      </c>
      <c r="I148" s="2">
        <f t="shared" si="75"/>
        <v>192640.34534017424</v>
      </c>
      <c r="J148" s="17">
        <f t="shared" si="75"/>
        <v>106917.5</v>
      </c>
      <c r="K148" s="91">
        <f t="shared" si="75"/>
        <v>4081</v>
      </c>
      <c r="L148" s="17">
        <f t="shared" si="75"/>
        <v>135641.4</v>
      </c>
      <c r="M148" s="17">
        <f t="shared" si="75"/>
        <v>61301.747042799</v>
      </c>
      <c r="N148" s="2">
        <f t="shared" si="75"/>
        <v>196943.14704279898</v>
      </c>
      <c r="O148" s="1">
        <f t="shared" si="75"/>
        <v>-4302.801702624754</v>
      </c>
    </row>
    <row r="149" spans="2:15" ht="18" hidden="1">
      <c r="B149" s="58" t="s">
        <v>58</v>
      </c>
      <c r="C149" s="58"/>
      <c r="D149" s="17">
        <f>SUM(D358:D360)</f>
        <v>4756.599999999999</v>
      </c>
      <c r="E149" s="17">
        <f aca="true" t="shared" si="76" ref="E149:O149">SUM(E358:E360)</f>
        <v>5236.1</v>
      </c>
      <c r="F149" s="17">
        <f t="shared" si="76"/>
        <v>1960.7000000000007</v>
      </c>
      <c r="G149" s="17">
        <f t="shared" si="76"/>
        <v>11953.4</v>
      </c>
      <c r="H149" s="17">
        <f t="shared" si="76"/>
        <v>198175.3</v>
      </c>
      <c r="I149" s="2">
        <f t="shared" si="76"/>
        <v>210128.7</v>
      </c>
      <c r="J149" s="17">
        <f t="shared" si="76"/>
        <v>105095.9</v>
      </c>
      <c r="K149" s="91">
        <f t="shared" si="76"/>
        <v>2682.2999999999997</v>
      </c>
      <c r="L149" s="17">
        <f t="shared" si="76"/>
        <v>140041.5</v>
      </c>
      <c r="M149" s="17">
        <f t="shared" si="76"/>
        <v>78993.79999999999</v>
      </c>
      <c r="N149" s="2">
        <f t="shared" si="76"/>
        <v>219035.3</v>
      </c>
      <c r="O149" s="1">
        <f t="shared" si="76"/>
        <v>-8906.599999999984</v>
      </c>
    </row>
    <row r="150" spans="2:15" ht="18" hidden="1">
      <c r="B150" s="58" t="s">
        <v>59</v>
      </c>
      <c r="C150" s="58"/>
      <c r="D150" s="17">
        <f>SUM(D361:D363)</f>
        <v>10006.5</v>
      </c>
      <c r="E150" s="17">
        <f aca="true" t="shared" si="77" ref="E150:O150">SUM(E361:E363)</f>
        <v>6016.6</v>
      </c>
      <c r="F150" s="17">
        <f t="shared" si="77"/>
        <v>664.6999999999987</v>
      </c>
      <c r="G150" s="17">
        <f t="shared" si="77"/>
        <v>16687.8</v>
      </c>
      <c r="H150" s="17">
        <f t="shared" si="77"/>
        <v>186550.74986681365</v>
      </c>
      <c r="I150" s="2">
        <f t="shared" si="77"/>
        <v>203238.54986681364</v>
      </c>
      <c r="J150" s="17">
        <f t="shared" si="77"/>
        <v>105136.34</v>
      </c>
      <c r="K150" s="91">
        <f t="shared" si="77"/>
        <v>11253.94</v>
      </c>
      <c r="L150" s="17">
        <f t="shared" si="77"/>
        <v>135546.82</v>
      </c>
      <c r="M150" s="17">
        <f t="shared" si="77"/>
        <v>68235.71623255123</v>
      </c>
      <c r="N150" s="2">
        <f t="shared" si="77"/>
        <v>203782.5362325512</v>
      </c>
      <c r="O150" s="1">
        <f t="shared" si="77"/>
        <v>-543.98636573759</v>
      </c>
    </row>
    <row r="151" spans="1:15" ht="18" hidden="1">
      <c r="A151" s="88"/>
      <c r="B151" s="58" t="s">
        <v>60</v>
      </c>
      <c r="C151" s="58"/>
      <c r="D151" s="17">
        <f>SUM(D364:D366)</f>
        <v>9220.6</v>
      </c>
      <c r="E151" s="17">
        <f>SUM(E364:E366)</f>
        <v>2828.8</v>
      </c>
      <c r="F151" s="17">
        <f>SUM(F364:F366)</f>
        <v>3463.599999999999</v>
      </c>
      <c r="G151" s="17">
        <f>SUM(G364:G366)</f>
        <v>15512.999999999998</v>
      </c>
      <c r="H151" s="17">
        <f>SUM(H364:H366)</f>
        <v>326919.80000000005</v>
      </c>
      <c r="I151" s="2">
        <f aca="true" t="shared" si="78" ref="I151:O151">SUM(I364:I366)</f>
        <v>342432.80000000005</v>
      </c>
      <c r="J151" s="17">
        <f t="shared" si="78"/>
        <v>134229.8</v>
      </c>
      <c r="K151" s="91">
        <f>SUM(K364:K366)</f>
        <v>0</v>
      </c>
      <c r="L151" s="17">
        <f t="shared" si="78"/>
        <v>161085.7</v>
      </c>
      <c r="M151" s="17">
        <f t="shared" si="78"/>
        <v>85220.70000000001</v>
      </c>
      <c r="N151" s="2">
        <f t="shared" si="78"/>
        <v>246306.40000000002</v>
      </c>
      <c r="O151" s="1">
        <f t="shared" si="78"/>
        <v>96126.4</v>
      </c>
    </row>
    <row r="152" spans="2:15" ht="15.75" hidden="1">
      <c r="B152" s="58"/>
      <c r="C152" s="58"/>
      <c r="D152" s="17"/>
      <c r="E152" s="17"/>
      <c r="F152" s="17"/>
      <c r="G152" s="17"/>
      <c r="H152" s="17"/>
      <c r="I152" s="2"/>
      <c r="J152" s="17"/>
      <c r="K152" s="91"/>
      <c r="L152" s="17"/>
      <c r="M152" s="17"/>
      <c r="N152" s="2"/>
      <c r="O152" s="1"/>
    </row>
    <row r="153" spans="2:15" ht="15.75" hidden="1">
      <c r="B153" s="66">
        <v>2000</v>
      </c>
      <c r="C153" s="60">
        <v>2000</v>
      </c>
      <c r="D153" s="51"/>
      <c r="E153" s="51"/>
      <c r="F153" s="51"/>
      <c r="G153" s="51"/>
      <c r="H153" s="51"/>
      <c r="I153" s="1"/>
      <c r="J153" s="51"/>
      <c r="K153" s="89"/>
      <c r="L153" s="51"/>
      <c r="M153" s="51"/>
      <c r="N153" s="1"/>
      <c r="O153" s="1"/>
    </row>
    <row r="154" spans="2:15" ht="15.75" hidden="1">
      <c r="B154" s="28" t="s">
        <v>73</v>
      </c>
      <c r="C154" s="59" t="s">
        <v>41</v>
      </c>
      <c r="D154" s="17">
        <v>2399.3</v>
      </c>
      <c r="E154" s="17">
        <v>371.7</v>
      </c>
      <c r="F154" s="17">
        <f>SUM(G154-D154-E154)</f>
        <v>13.89999999999992</v>
      </c>
      <c r="G154" s="51">
        <v>2784.9</v>
      </c>
      <c r="H154" s="51">
        <f aca="true" t="shared" si="79" ref="H154:H165">I154-G154</f>
        <v>3760.2000000000003</v>
      </c>
      <c r="I154" s="2">
        <v>6545.1</v>
      </c>
      <c r="J154" s="17">
        <f aca="true" t="shared" si="80" ref="J154:J160">L154-K154</f>
        <v>2884.3</v>
      </c>
      <c r="K154" s="91">
        <v>4.6</v>
      </c>
      <c r="L154" s="51">
        <v>2888.9</v>
      </c>
      <c r="M154" s="51">
        <f aca="true" t="shared" si="81" ref="M154:M165">N154-L154</f>
        <v>1648.7000000000003</v>
      </c>
      <c r="N154" s="2">
        <v>4537.6</v>
      </c>
      <c r="O154" s="1">
        <f aca="true" t="shared" si="82" ref="O154:O165">I154-N154</f>
        <v>2007.5</v>
      </c>
    </row>
    <row r="155" spans="2:15" ht="15.75" hidden="1">
      <c r="B155" s="58" t="s">
        <v>62</v>
      </c>
      <c r="C155" s="59" t="s">
        <v>40</v>
      </c>
      <c r="D155" s="17">
        <v>4724</v>
      </c>
      <c r="E155" s="17">
        <v>407.1</v>
      </c>
      <c r="F155" s="17">
        <f aca="true" t="shared" si="83" ref="F155:F163">SUM(G155-D155-E155)</f>
        <v>10.000000000000341</v>
      </c>
      <c r="G155" s="51">
        <v>5141.1</v>
      </c>
      <c r="H155" s="51">
        <f t="shared" si="79"/>
        <v>2825.5</v>
      </c>
      <c r="I155" s="2">
        <v>7966.6</v>
      </c>
      <c r="J155" s="17">
        <f t="shared" si="80"/>
        <v>2878.7</v>
      </c>
      <c r="K155" s="91">
        <v>60.4</v>
      </c>
      <c r="L155" s="51">
        <v>2939.1</v>
      </c>
      <c r="M155" s="51">
        <f t="shared" si="81"/>
        <v>3378.7999999999997</v>
      </c>
      <c r="N155" s="2">
        <v>6317.9</v>
      </c>
      <c r="O155" s="1">
        <f t="shared" si="82"/>
        <v>1648.7000000000007</v>
      </c>
    </row>
    <row r="156" spans="2:15" ht="15.75" hidden="1">
      <c r="B156" s="58" t="s">
        <v>63</v>
      </c>
      <c r="C156" s="58" t="s">
        <v>28</v>
      </c>
      <c r="D156" s="17">
        <v>3161.2</v>
      </c>
      <c r="E156" s="17">
        <v>724.7</v>
      </c>
      <c r="F156" s="17">
        <f t="shared" si="83"/>
        <v>8.000000000000227</v>
      </c>
      <c r="G156" s="51">
        <v>3893.9</v>
      </c>
      <c r="H156" s="51">
        <f t="shared" si="79"/>
        <v>2930.1</v>
      </c>
      <c r="I156" s="2">
        <v>6824</v>
      </c>
      <c r="J156" s="17">
        <f t="shared" si="80"/>
        <v>3282.8999999999996</v>
      </c>
      <c r="K156" s="91">
        <v>686.7</v>
      </c>
      <c r="L156" s="51">
        <v>3969.6</v>
      </c>
      <c r="M156" s="51">
        <f t="shared" si="81"/>
        <v>3128.2999999999997</v>
      </c>
      <c r="N156" s="2">
        <v>7097.9</v>
      </c>
      <c r="O156" s="1">
        <f t="shared" si="82"/>
        <v>-273.89999999999964</v>
      </c>
    </row>
    <row r="157" spans="2:15" ht="15.75" hidden="1">
      <c r="B157" s="58" t="s">
        <v>64</v>
      </c>
      <c r="C157" s="58" t="s">
        <v>29</v>
      </c>
      <c r="D157" s="17">
        <v>2653</v>
      </c>
      <c r="E157" s="17">
        <v>610</v>
      </c>
      <c r="F157" s="17">
        <f t="shared" si="83"/>
        <v>77.90000000000009</v>
      </c>
      <c r="G157" s="51">
        <v>3340.9</v>
      </c>
      <c r="H157" s="51">
        <f t="shared" si="79"/>
        <v>2686.6</v>
      </c>
      <c r="I157" s="2">
        <v>6027.5</v>
      </c>
      <c r="J157" s="17">
        <f t="shared" si="80"/>
        <v>3913.4000000000005</v>
      </c>
      <c r="K157" s="91">
        <v>477.2</v>
      </c>
      <c r="L157" s="51">
        <v>4390.6</v>
      </c>
      <c r="M157" s="51">
        <f t="shared" si="81"/>
        <v>2571.5</v>
      </c>
      <c r="N157" s="2">
        <v>6962.1</v>
      </c>
      <c r="O157" s="1">
        <f t="shared" si="82"/>
        <v>-934.6000000000004</v>
      </c>
    </row>
    <row r="158" spans="2:15" ht="15.75" hidden="1">
      <c r="B158" s="58" t="s">
        <v>65</v>
      </c>
      <c r="C158" s="58" t="s">
        <v>30</v>
      </c>
      <c r="D158" s="17">
        <v>3075.4</v>
      </c>
      <c r="E158" s="17">
        <v>722.7</v>
      </c>
      <c r="F158" s="17">
        <f t="shared" si="83"/>
        <v>7.099999999999682</v>
      </c>
      <c r="G158" s="51">
        <v>3805.2</v>
      </c>
      <c r="H158" s="51">
        <f t="shared" si="79"/>
        <v>4026.5</v>
      </c>
      <c r="I158" s="2">
        <v>7831.7</v>
      </c>
      <c r="J158" s="17">
        <f t="shared" si="80"/>
        <v>4332.8</v>
      </c>
      <c r="K158" s="91">
        <v>451</v>
      </c>
      <c r="L158" s="51">
        <v>4783.8</v>
      </c>
      <c r="M158" s="51">
        <f t="shared" si="81"/>
        <v>4364.400000000001</v>
      </c>
      <c r="N158" s="2">
        <v>9148.2</v>
      </c>
      <c r="O158" s="1">
        <f t="shared" si="82"/>
        <v>-1316.500000000001</v>
      </c>
    </row>
    <row r="159" spans="2:16" ht="15.75" hidden="1">
      <c r="B159" s="58" t="s">
        <v>66</v>
      </c>
      <c r="C159" s="58" t="s">
        <v>31</v>
      </c>
      <c r="D159" s="17">
        <v>1459.3</v>
      </c>
      <c r="E159" s="17">
        <v>649</v>
      </c>
      <c r="F159" s="17">
        <f t="shared" si="83"/>
        <v>3.7000000000000455</v>
      </c>
      <c r="G159" s="51">
        <v>2112</v>
      </c>
      <c r="H159" s="51">
        <f t="shared" si="79"/>
        <v>3941.8999999999996</v>
      </c>
      <c r="I159" s="2">
        <v>6053.9</v>
      </c>
      <c r="J159" s="17">
        <f t="shared" si="80"/>
        <v>3260.7000000000003</v>
      </c>
      <c r="K159" s="91">
        <v>55.6</v>
      </c>
      <c r="L159" s="51">
        <v>3316.3</v>
      </c>
      <c r="M159" s="51">
        <f t="shared" si="81"/>
        <v>5583.900000000001</v>
      </c>
      <c r="N159" s="2">
        <v>8900.2</v>
      </c>
      <c r="O159" s="1">
        <f t="shared" si="82"/>
        <v>-2846.300000000001</v>
      </c>
      <c r="P159" s="50"/>
    </row>
    <row r="160" spans="2:16" ht="15.75" hidden="1">
      <c r="B160" s="58" t="s">
        <v>67</v>
      </c>
      <c r="C160" s="58" t="s">
        <v>22</v>
      </c>
      <c r="D160" s="17">
        <v>2203.8</v>
      </c>
      <c r="E160" s="17">
        <v>1230.2</v>
      </c>
      <c r="F160" s="17">
        <f t="shared" si="83"/>
        <v>1.4999999999997726</v>
      </c>
      <c r="G160" s="51">
        <v>3435.5</v>
      </c>
      <c r="H160" s="51">
        <f t="shared" si="79"/>
        <v>16054.099999999999</v>
      </c>
      <c r="I160" s="2">
        <v>19489.6</v>
      </c>
      <c r="J160" s="17">
        <f t="shared" si="80"/>
        <v>8530.6</v>
      </c>
      <c r="K160" s="91">
        <v>186.4</v>
      </c>
      <c r="L160" s="51">
        <v>8717</v>
      </c>
      <c r="M160" s="51">
        <f t="shared" si="81"/>
        <v>5069.1</v>
      </c>
      <c r="N160" s="2">
        <v>13786.1</v>
      </c>
      <c r="O160" s="1">
        <f t="shared" si="82"/>
        <v>5703.499999999998</v>
      </c>
      <c r="P160" s="50"/>
    </row>
    <row r="161" spans="2:15" ht="15.75" hidden="1">
      <c r="B161" s="58" t="s">
        <v>68</v>
      </c>
      <c r="C161" s="58" t="s">
        <v>33</v>
      </c>
      <c r="D161" s="17">
        <v>1102.3</v>
      </c>
      <c r="E161" s="17">
        <v>1497.8</v>
      </c>
      <c r="F161" s="17">
        <f t="shared" si="83"/>
        <v>3.099999999999909</v>
      </c>
      <c r="G161" s="17">
        <v>2603.2</v>
      </c>
      <c r="H161" s="51">
        <f t="shared" si="79"/>
        <v>5916.8</v>
      </c>
      <c r="I161" s="2">
        <v>8520</v>
      </c>
      <c r="J161" s="17">
        <f>L161-K161</f>
        <v>6041.5</v>
      </c>
      <c r="K161" s="91">
        <v>563.5</v>
      </c>
      <c r="L161" s="17">
        <v>6605</v>
      </c>
      <c r="M161" s="51">
        <f t="shared" si="81"/>
        <v>3881.2000000000007</v>
      </c>
      <c r="N161" s="2">
        <v>10486.2</v>
      </c>
      <c r="O161" s="1">
        <f t="shared" si="82"/>
        <v>-1966.2000000000007</v>
      </c>
    </row>
    <row r="162" spans="2:15" ht="15.75" hidden="1">
      <c r="B162" s="58" t="s">
        <v>69</v>
      </c>
      <c r="C162" s="58" t="s">
        <v>23</v>
      </c>
      <c r="D162" s="17">
        <v>2375.9</v>
      </c>
      <c r="E162" s="17">
        <v>1086.9</v>
      </c>
      <c r="F162" s="17">
        <f t="shared" si="83"/>
        <v>4.099999999999909</v>
      </c>
      <c r="G162" s="17">
        <v>3466.9</v>
      </c>
      <c r="H162" s="51">
        <f t="shared" si="79"/>
        <v>10058.5</v>
      </c>
      <c r="I162" s="2">
        <v>13525.4</v>
      </c>
      <c r="J162" s="17">
        <f>L162-K162</f>
        <v>6199</v>
      </c>
      <c r="K162" s="91">
        <v>211.5</v>
      </c>
      <c r="L162" s="17">
        <v>6410.5</v>
      </c>
      <c r="M162" s="51">
        <f t="shared" si="81"/>
        <v>5396.700000000001</v>
      </c>
      <c r="N162" s="2">
        <v>11807.2</v>
      </c>
      <c r="O162" s="1">
        <f t="shared" si="82"/>
        <v>1718.199999999999</v>
      </c>
    </row>
    <row r="163" spans="2:15" ht="15.75" hidden="1">
      <c r="B163" s="58" t="s">
        <v>70</v>
      </c>
      <c r="C163" s="58" t="s">
        <v>24</v>
      </c>
      <c r="D163" s="17">
        <v>1808.2</v>
      </c>
      <c r="E163" s="17">
        <v>1016.8</v>
      </c>
      <c r="F163" s="17">
        <f t="shared" si="83"/>
        <v>12.900000000000091</v>
      </c>
      <c r="G163" s="17">
        <v>2837.9</v>
      </c>
      <c r="H163" s="51">
        <f t="shared" si="79"/>
        <v>6272.9</v>
      </c>
      <c r="I163" s="2">
        <v>9110.8</v>
      </c>
      <c r="J163" s="17">
        <f>L163-K163</f>
        <v>7909.2</v>
      </c>
      <c r="K163" s="91">
        <v>430.8</v>
      </c>
      <c r="L163" s="17">
        <v>8340</v>
      </c>
      <c r="M163" s="51">
        <f t="shared" si="81"/>
        <v>4792.4</v>
      </c>
      <c r="N163" s="2">
        <v>13132.4</v>
      </c>
      <c r="O163" s="1">
        <f t="shared" si="82"/>
        <v>-4021.6000000000004</v>
      </c>
    </row>
    <row r="164" spans="2:15" ht="15.75" hidden="1">
      <c r="B164" s="58" t="s">
        <v>71</v>
      </c>
      <c r="C164" s="58" t="s">
        <v>25</v>
      </c>
      <c r="D164" s="17">
        <v>2801.8</v>
      </c>
      <c r="E164" s="17">
        <v>293.2</v>
      </c>
      <c r="F164" s="17">
        <v>5.1</v>
      </c>
      <c r="G164" s="17">
        <v>3130.7</v>
      </c>
      <c r="H164" s="51">
        <f t="shared" si="79"/>
        <v>9464.7</v>
      </c>
      <c r="I164" s="2">
        <v>12595.4</v>
      </c>
      <c r="J164" s="17">
        <f>L164-K164</f>
        <v>6778.299999999999</v>
      </c>
      <c r="K164" s="91">
        <v>840.1</v>
      </c>
      <c r="L164" s="17">
        <v>7618.4</v>
      </c>
      <c r="M164" s="51">
        <f t="shared" si="81"/>
        <v>6131.200000000001</v>
      </c>
      <c r="N164" s="2">
        <v>13749.6</v>
      </c>
      <c r="O164" s="1">
        <f t="shared" si="82"/>
        <v>-1154.2000000000007</v>
      </c>
    </row>
    <row r="165" spans="2:15" ht="15.75" hidden="1">
      <c r="B165" s="58" t="s">
        <v>61</v>
      </c>
      <c r="C165" s="58" t="s">
        <v>26</v>
      </c>
      <c r="D165" s="17">
        <v>1405.9</v>
      </c>
      <c r="E165" s="17">
        <v>126.8</v>
      </c>
      <c r="F165" s="17">
        <v>183.3</v>
      </c>
      <c r="G165" s="17">
        <v>1716</v>
      </c>
      <c r="H165" s="51">
        <f t="shared" si="79"/>
        <v>8677.5</v>
      </c>
      <c r="I165" s="2">
        <v>10393.5</v>
      </c>
      <c r="J165" s="17">
        <f>L165-K165</f>
        <v>6799.900000000001</v>
      </c>
      <c r="K165" s="91">
        <v>1144.7</v>
      </c>
      <c r="L165" s="17">
        <v>7944.6</v>
      </c>
      <c r="M165" s="51">
        <f t="shared" si="81"/>
        <v>5896.9</v>
      </c>
      <c r="N165" s="2">
        <v>13841.5</v>
      </c>
      <c r="O165" s="1">
        <f t="shared" si="82"/>
        <v>-3448</v>
      </c>
    </row>
    <row r="166" spans="2:16" ht="15.75" hidden="1">
      <c r="B166" s="28"/>
      <c r="C166" s="28"/>
      <c r="D166" s="17"/>
      <c r="E166" s="17"/>
      <c r="F166" s="17"/>
      <c r="G166" s="17"/>
      <c r="H166" s="51"/>
      <c r="I166" s="2"/>
      <c r="J166" s="17"/>
      <c r="K166" s="91"/>
      <c r="L166" s="17"/>
      <c r="M166" s="51"/>
      <c r="N166" s="2"/>
      <c r="O166" s="1"/>
      <c r="P166" s="50"/>
    </row>
    <row r="167" spans="2:16" ht="15.75" hidden="1">
      <c r="B167" s="66">
        <v>2001</v>
      </c>
      <c r="C167" s="82">
        <v>2001</v>
      </c>
      <c r="D167" s="17"/>
      <c r="E167" s="17"/>
      <c r="F167" s="17"/>
      <c r="G167" s="17"/>
      <c r="H167" s="51"/>
      <c r="I167" s="2"/>
      <c r="J167" s="17"/>
      <c r="K167" s="91"/>
      <c r="L167" s="17"/>
      <c r="M167" s="51"/>
      <c r="N167" s="2"/>
      <c r="O167" s="1"/>
      <c r="P167" s="50"/>
    </row>
    <row r="168" spans="2:15" ht="15.75" hidden="1">
      <c r="B168" s="28" t="s">
        <v>73</v>
      </c>
      <c r="C168" s="59" t="s">
        <v>41</v>
      </c>
      <c r="D168" s="17">
        <v>1377.1</v>
      </c>
      <c r="E168" s="17">
        <v>360.6</v>
      </c>
      <c r="F168" s="17">
        <f aca="true" t="shared" si="84" ref="F168:F179">G168-D168-E168</f>
        <v>12.500000000000114</v>
      </c>
      <c r="G168" s="17">
        <v>1750.2</v>
      </c>
      <c r="H168" s="51">
        <f aca="true" t="shared" si="85" ref="H168:H179">I168-G168</f>
        <v>6638.2</v>
      </c>
      <c r="I168" s="2">
        <v>8388.4</v>
      </c>
      <c r="J168" s="17">
        <f aca="true" t="shared" si="86" ref="J168:J179">L168-K168</f>
        <v>5162.6</v>
      </c>
      <c r="K168" s="91">
        <v>56.4</v>
      </c>
      <c r="L168" s="17">
        <v>5219</v>
      </c>
      <c r="M168" s="51">
        <f aca="true" t="shared" si="87" ref="M168:M179">N168-L168</f>
        <v>4224.799999999999</v>
      </c>
      <c r="N168" s="2">
        <v>9443.8</v>
      </c>
      <c r="O168" s="1">
        <f aca="true" t="shared" si="88" ref="O168:O179">I168-N168</f>
        <v>-1055.3999999999996</v>
      </c>
    </row>
    <row r="169" spans="2:15" ht="15.75" hidden="1">
      <c r="B169" s="58" t="s">
        <v>62</v>
      </c>
      <c r="C169" s="59" t="s">
        <v>40</v>
      </c>
      <c r="D169" s="17">
        <v>1611.4</v>
      </c>
      <c r="E169" s="17">
        <v>471.6</v>
      </c>
      <c r="F169" s="17">
        <f t="shared" si="84"/>
        <v>123.80000000000007</v>
      </c>
      <c r="G169" s="17">
        <v>2206.8</v>
      </c>
      <c r="H169" s="51">
        <f t="shared" si="85"/>
        <v>9870</v>
      </c>
      <c r="I169" s="2">
        <v>12076.8</v>
      </c>
      <c r="J169" s="17">
        <f t="shared" si="86"/>
        <v>3625.2999999999997</v>
      </c>
      <c r="K169" s="91">
        <v>321.9</v>
      </c>
      <c r="L169" s="17">
        <v>3947.2</v>
      </c>
      <c r="M169" s="51">
        <f t="shared" si="87"/>
        <v>5008.3</v>
      </c>
      <c r="N169" s="2">
        <v>8955.5</v>
      </c>
      <c r="O169" s="1">
        <f t="shared" si="88"/>
        <v>3121.2999999999993</v>
      </c>
    </row>
    <row r="170" spans="2:15" ht="15.75" hidden="1">
      <c r="B170" s="58" t="s">
        <v>63</v>
      </c>
      <c r="C170" s="58" t="s">
        <v>28</v>
      </c>
      <c r="D170" s="17">
        <v>1951.7</v>
      </c>
      <c r="E170" s="17">
        <v>546.7</v>
      </c>
      <c r="F170" s="17">
        <f t="shared" si="84"/>
        <v>154.79999999999973</v>
      </c>
      <c r="G170" s="17">
        <v>2653.2</v>
      </c>
      <c r="H170" s="51">
        <f t="shared" si="85"/>
        <v>8203</v>
      </c>
      <c r="I170" s="2">
        <v>10856.2</v>
      </c>
      <c r="J170" s="17">
        <f t="shared" si="86"/>
        <v>5557.7</v>
      </c>
      <c r="K170" s="91">
        <v>1034.2</v>
      </c>
      <c r="L170" s="17">
        <v>6591.9</v>
      </c>
      <c r="M170" s="51">
        <f t="shared" si="87"/>
        <v>4392.5</v>
      </c>
      <c r="N170" s="2">
        <v>10984.4</v>
      </c>
      <c r="O170" s="1">
        <f t="shared" si="88"/>
        <v>-128.1999999999989</v>
      </c>
    </row>
    <row r="171" spans="2:15" ht="15.75" hidden="1">
      <c r="B171" s="58" t="s">
        <v>64</v>
      </c>
      <c r="C171" s="58" t="s">
        <v>29</v>
      </c>
      <c r="D171" s="17">
        <v>1661.4</v>
      </c>
      <c r="E171" s="17">
        <v>289.2</v>
      </c>
      <c r="F171" s="17">
        <f t="shared" si="84"/>
        <v>21.39999999999992</v>
      </c>
      <c r="G171" s="17">
        <v>1972</v>
      </c>
      <c r="H171" s="51">
        <f t="shared" si="85"/>
        <v>5752.1</v>
      </c>
      <c r="I171" s="2">
        <v>7724.1</v>
      </c>
      <c r="J171" s="17">
        <f t="shared" si="86"/>
        <v>4519.6</v>
      </c>
      <c r="K171" s="91">
        <v>904</v>
      </c>
      <c r="L171" s="17">
        <v>5423.6</v>
      </c>
      <c r="M171" s="51">
        <f t="shared" si="87"/>
        <v>3755.7999999999993</v>
      </c>
      <c r="N171" s="2">
        <v>9179.4</v>
      </c>
      <c r="O171" s="1">
        <f t="shared" si="88"/>
        <v>-1455.2999999999993</v>
      </c>
    </row>
    <row r="172" spans="2:15" ht="15.75" hidden="1">
      <c r="B172" s="58" t="s">
        <v>65</v>
      </c>
      <c r="C172" s="58" t="s">
        <v>30</v>
      </c>
      <c r="D172" s="17">
        <v>1826.5</v>
      </c>
      <c r="E172" s="17">
        <v>637.1</v>
      </c>
      <c r="F172" s="17">
        <f t="shared" si="84"/>
        <v>199.89999999999998</v>
      </c>
      <c r="G172" s="17">
        <v>2663.5</v>
      </c>
      <c r="H172" s="51">
        <f t="shared" si="85"/>
        <v>13524.2</v>
      </c>
      <c r="I172" s="2">
        <v>16187.7</v>
      </c>
      <c r="J172" s="17">
        <f t="shared" si="86"/>
        <v>6537.999999999999</v>
      </c>
      <c r="K172" s="91">
        <v>1720.8</v>
      </c>
      <c r="L172" s="17">
        <v>8258.8</v>
      </c>
      <c r="M172" s="51">
        <f t="shared" si="87"/>
        <v>6017</v>
      </c>
      <c r="N172" s="2">
        <v>14275.8</v>
      </c>
      <c r="O172" s="1">
        <f t="shared" si="88"/>
        <v>1911.9000000000015</v>
      </c>
    </row>
    <row r="173" spans="2:15" ht="15.75" hidden="1">
      <c r="B173" s="58" t="s">
        <v>66</v>
      </c>
      <c r="C173" s="58" t="s">
        <v>31</v>
      </c>
      <c r="D173" s="17">
        <v>144.7</v>
      </c>
      <c r="E173" s="17">
        <v>1016.5</v>
      </c>
      <c r="F173" s="17">
        <f t="shared" si="84"/>
        <v>231.70000000000005</v>
      </c>
      <c r="G173" s="17">
        <v>1392.9</v>
      </c>
      <c r="H173" s="51">
        <f t="shared" si="85"/>
        <v>6454.5</v>
      </c>
      <c r="I173" s="2">
        <v>7847.4</v>
      </c>
      <c r="J173" s="17">
        <f t="shared" si="86"/>
        <v>4522.8</v>
      </c>
      <c r="K173" s="91">
        <v>1076</v>
      </c>
      <c r="L173" s="17">
        <v>5598.8</v>
      </c>
      <c r="M173" s="51">
        <f t="shared" si="87"/>
        <v>5892.099999999999</v>
      </c>
      <c r="N173" s="2">
        <v>11490.9</v>
      </c>
      <c r="O173" s="1">
        <f t="shared" si="88"/>
        <v>-3643.5</v>
      </c>
    </row>
    <row r="174" spans="2:15" ht="15.75" hidden="1">
      <c r="B174" s="58" t="s">
        <v>67</v>
      </c>
      <c r="C174" s="58" t="s">
        <v>22</v>
      </c>
      <c r="D174" s="17">
        <v>9.1</v>
      </c>
      <c r="E174" s="17">
        <v>546.3</v>
      </c>
      <c r="F174" s="17">
        <f t="shared" si="84"/>
        <v>4.100000000000023</v>
      </c>
      <c r="G174" s="17">
        <v>559.5</v>
      </c>
      <c r="H174" s="51">
        <f t="shared" si="85"/>
        <v>5596.9</v>
      </c>
      <c r="I174" s="2">
        <v>6156.4</v>
      </c>
      <c r="J174" s="17">
        <f t="shared" si="86"/>
        <v>5383</v>
      </c>
      <c r="K174" s="91">
        <v>556.1</v>
      </c>
      <c r="L174" s="17">
        <v>5939.1</v>
      </c>
      <c r="M174" s="51">
        <f t="shared" si="87"/>
        <v>3961.6000000000004</v>
      </c>
      <c r="N174" s="2">
        <v>9900.7</v>
      </c>
      <c r="O174" s="1">
        <f t="shared" si="88"/>
        <v>-3744.300000000001</v>
      </c>
    </row>
    <row r="175" spans="2:15" ht="15.75" hidden="1">
      <c r="B175" s="58" t="s">
        <v>68</v>
      </c>
      <c r="C175" s="58" t="s">
        <v>33</v>
      </c>
      <c r="D175" s="17">
        <v>1350.6</v>
      </c>
      <c r="E175" s="17">
        <v>1204.2</v>
      </c>
      <c r="F175" s="17">
        <f t="shared" si="84"/>
        <v>188.60000000000014</v>
      </c>
      <c r="G175" s="17">
        <v>2743.4</v>
      </c>
      <c r="H175" s="51">
        <f t="shared" si="85"/>
        <v>7912</v>
      </c>
      <c r="I175" s="2">
        <v>10655.4</v>
      </c>
      <c r="J175" s="17">
        <f t="shared" si="86"/>
        <v>6613.799999999999</v>
      </c>
      <c r="K175" s="91">
        <v>4561.6</v>
      </c>
      <c r="L175" s="17">
        <v>11175.4</v>
      </c>
      <c r="M175" s="51">
        <f t="shared" si="87"/>
        <v>5225.699999999999</v>
      </c>
      <c r="N175" s="2">
        <v>16401.1</v>
      </c>
      <c r="O175" s="1">
        <f t="shared" si="88"/>
        <v>-5745.699999999999</v>
      </c>
    </row>
    <row r="176" spans="2:15" ht="15.75" hidden="1">
      <c r="B176" s="58" t="s">
        <v>69</v>
      </c>
      <c r="C176" s="58" t="s">
        <v>23</v>
      </c>
      <c r="D176" s="17">
        <v>1469.5</v>
      </c>
      <c r="E176" s="17">
        <v>364.1</v>
      </c>
      <c r="F176" s="17">
        <v>3</v>
      </c>
      <c r="G176" s="17">
        <v>1845.1</v>
      </c>
      <c r="H176" s="51">
        <f>I176-G176</f>
        <v>6781.299999999999</v>
      </c>
      <c r="I176" s="2">
        <v>8626.4</v>
      </c>
      <c r="J176" s="17">
        <f t="shared" si="86"/>
        <v>5922</v>
      </c>
      <c r="K176" s="91">
        <v>2204.7</v>
      </c>
      <c r="L176" s="17">
        <v>8126.7</v>
      </c>
      <c r="M176" s="51">
        <f t="shared" si="87"/>
        <v>4903.8</v>
      </c>
      <c r="N176" s="2">
        <v>13030.5</v>
      </c>
      <c r="O176" s="1">
        <f t="shared" si="88"/>
        <v>-4404.1</v>
      </c>
    </row>
    <row r="177" spans="2:15" ht="15.75" hidden="1">
      <c r="B177" s="58" t="s">
        <v>70</v>
      </c>
      <c r="C177" s="58" t="s">
        <v>24</v>
      </c>
      <c r="D177" s="17">
        <v>1780</v>
      </c>
      <c r="E177" s="17">
        <v>887.8</v>
      </c>
      <c r="F177" s="17">
        <f t="shared" si="84"/>
        <v>16.500000000000227</v>
      </c>
      <c r="G177" s="17">
        <v>2684.3</v>
      </c>
      <c r="H177" s="51">
        <f t="shared" si="85"/>
        <v>6524.599999999999</v>
      </c>
      <c r="I177" s="2">
        <v>9208.9</v>
      </c>
      <c r="J177" s="17">
        <f t="shared" si="86"/>
        <v>6188.8</v>
      </c>
      <c r="K177" s="91">
        <v>150.9</v>
      </c>
      <c r="L177" s="17">
        <v>6339.7</v>
      </c>
      <c r="M177" s="51">
        <f t="shared" si="87"/>
        <v>4337.3</v>
      </c>
      <c r="N177" s="2">
        <v>10677</v>
      </c>
      <c r="O177" s="1">
        <f t="shared" si="88"/>
        <v>-1468.1000000000004</v>
      </c>
    </row>
    <row r="178" spans="2:15" ht="15.75" hidden="1">
      <c r="B178" s="58" t="s">
        <v>71</v>
      </c>
      <c r="C178" s="58" t="s">
        <v>25</v>
      </c>
      <c r="D178" s="17">
        <v>1643.3</v>
      </c>
      <c r="E178" s="17">
        <v>799.3</v>
      </c>
      <c r="F178" s="17">
        <f t="shared" si="84"/>
        <v>121.5</v>
      </c>
      <c r="G178" s="17">
        <v>2564.1</v>
      </c>
      <c r="H178" s="51">
        <f t="shared" si="85"/>
        <v>8054.299999999999</v>
      </c>
      <c r="I178" s="2">
        <v>10618.4</v>
      </c>
      <c r="J178" s="17">
        <f t="shared" si="86"/>
        <v>5435.200000000001</v>
      </c>
      <c r="K178" s="91">
        <v>64.4</v>
      </c>
      <c r="L178" s="17">
        <v>5499.6</v>
      </c>
      <c r="M178" s="51">
        <f t="shared" si="87"/>
        <v>4876.199999999999</v>
      </c>
      <c r="N178" s="2">
        <v>10375.8</v>
      </c>
      <c r="O178" s="1">
        <f t="shared" si="88"/>
        <v>242.60000000000036</v>
      </c>
    </row>
    <row r="179" spans="2:15" ht="15.75" hidden="1">
      <c r="B179" s="58" t="s">
        <v>61</v>
      </c>
      <c r="C179" s="57" t="s">
        <v>26</v>
      </c>
      <c r="D179" s="17">
        <v>1884.2</v>
      </c>
      <c r="E179" s="17">
        <v>710.6</v>
      </c>
      <c r="F179" s="17">
        <f t="shared" si="84"/>
        <v>6.600000000000023</v>
      </c>
      <c r="G179" s="17">
        <v>2601.4</v>
      </c>
      <c r="H179" s="51">
        <f t="shared" si="85"/>
        <v>8025.4</v>
      </c>
      <c r="I179" s="2">
        <v>10626.8</v>
      </c>
      <c r="J179" s="17">
        <f t="shared" si="86"/>
        <v>6157.8</v>
      </c>
      <c r="K179" s="91">
        <v>250.3</v>
      </c>
      <c r="L179" s="17">
        <v>6408.1</v>
      </c>
      <c r="M179" s="51">
        <f t="shared" si="87"/>
        <v>7462.6</v>
      </c>
      <c r="N179" s="2">
        <v>13870.7</v>
      </c>
      <c r="O179" s="1">
        <f t="shared" si="88"/>
        <v>-3243.9000000000015</v>
      </c>
    </row>
    <row r="180" spans="2:15" ht="15.75" hidden="1">
      <c r="B180" s="28"/>
      <c r="C180" s="67"/>
      <c r="D180" s="17"/>
      <c r="E180" s="17"/>
      <c r="F180" s="17"/>
      <c r="G180" s="17"/>
      <c r="H180" s="17"/>
      <c r="I180" s="2"/>
      <c r="J180" s="17"/>
      <c r="K180" s="91"/>
      <c r="L180" s="17"/>
      <c r="M180" s="17"/>
      <c r="N180" s="2"/>
      <c r="O180" s="1"/>
    </row>
    <row r="181" spans="2:15" ht="15.75" hidden="1">
      <c r="B181" s="66">
        <v>2002</v>
      </c>
      <c r="C181" s="60">
        <v>2002</v>
      </c>
      <c r="D181" s="17"/>
      <c r="E181" s="17"/>
      <c r="F181" s="17"/>
      <c r="G181" s="17"/>
      <c r="H181" s="17"/>
      <c r="I181" s="2"/>
      <c r="J181" s="17"/>
      <c r="K181" s="91"/>
      <c r="L181" s="17"/>
      <c r="M181" s="17"/>
      <c r="N181" s="2"/>
      <c r="O181" s="1"/>
    </row>
    <row r="182" spans="2:15" ht="15.75" hidden="1">
      <c r="B182" s="28" t="s">
        <v>73</v>
      </c>
      <c r="C182" s="67" t="s">
        <v>41</v>
      </c>
      <c r="D182" s="17">
        <v>1407.5</v>
      </c>
      <c r="E182" s="17">
        <v>546.7</v>
      </c>
      <c r="F182" s="17">
        <f aca="true" t="shared" si="89" ref="F182:F193">G182-D182-E182</f>
        <v>452.89999999999986</v>
      </c>
      <c r="G182" s="17">
        <v>2407.1</v>
      </c>
      <c r="H182" s="51">
        <f aca="true" t="shared" si="90" ref="H182:H193">I182-G182</f>
        <v>11682.699999999999</v>
      </c>
      <c r="I182" s="2">
        <v>14089.8</v>
      </c>
      <c r="J182" s="17">
        <f aca="true" t="shared" si="91" ref="J182:J193">L182-K182</f>
        <v>6617.6</v>
      </c>
      <c r="K182" s="91">
        <v>1032.9</v>
      </c>
      <c r="L182" s="17">
        <v>7650.5</v>
      </c>
      <c r="M182" s="51">
        <f aca="true" t="shared" si="92" ref="M182:M193">N182-L182</f>
        <v>4270.700000000001</v>
      </c>
      <c r="N182" s="2">
        <v>11921.2</v>
      </c>
      <c r="O182" s="1">
        <f aca="true" t="shared" si="93" ref="O182:O193">I182-N182</f>
        <v>2168.5999999999985</v>
      </c>
    </row>
    <row r="183" spans="2:15" ht="15.75" hidden="1">
      <c r="B183" s="58" t="s">
        <v>62</v>
      </c>
      <c r="C183" s="67" t="s">
        <v>40</v>
      </c>
      <c r="D183" s="17">
        <v>928.9</v>
      </c>
      <c r="E183" s="17">
        <v>494.7</v>
      </c>
      <c r="F183" s="17">
        <f t="shared" si="89"/>
        <v>142.10000000000008</v>
      </c>
      <c r="G183" s="17">
        <v>1565.7</v>
      </c>
      <c r="H183" s="51">
        <f t="shared" si="90"/>
        <v>7092.3</v>
      </c>
      <c r="I183" s="2">
        <v>8658</v>
      </c>
      <c r="J183" s="17">
        <f t="shared" si="91"/>
        <v>4890.1</v>
      </c>
      <c r="K183" s="91">
        <v>974.9</v>
      </c>
      <c r="L183" s="17">
        <v>5865</v>
      </c>
      <c r="M183" s="51">
        <f t="shared" si="92"/>
        <v>4815.700000000001</v>
      </c>
      <c r="N183" s="2">
        <v>10680.7</v>
      </c>
      <c r="O183" s="1">
        <f t="shared" si="93"/>
        <v>-2022.7000000000007</v>
      </c>
    </row>
    <row r="184" spans="2:15" ht="15.75" hidden="1">
      <c r="B184" s="58" t="s">
        <v>63</v>
      </c>
      <c r="C184" s="57" t="s">
        <v>28</v>
      </c>
      <c r="D184" s="17">
        <v>839.6</v>
      </c>
      <c r="E184" s="17">
        <v>557.4</v>
      </c>
      <c r="F184" s="17">
        <f t="shared" si="89"/>
        <v>437.5999999999999</v>
      </c>
      <c r="G184" s="17">
        <v>1834.6</v>
      </c>
      <c r="H184" s="51">
        <f t="shared" si="90"/>
        <v>18337.5</v>
      </c>
      <c r="I184" s="2">
        <v>20172.1</v>
      </c>
      <c r="J184" s="17">
        <f t="shared" si="91"/>
        <v>4785</v>
      </c>
      <c r="K184" s="91">
        <v>1128.6</v>
      </c>
      <c r="L184" s="17">
        <v>5913.6</v>
      </c>
      <c r="M184" s="51">
        <f t="shared" si="92"/>
        <v>4621.1</v>
      </c>
      <c r="N184" s="2">
        <v>10534.7</v>
      </c>
      <c r="O184" s="1">
        <f t="shared" si="93"/>
        <v>9637.399999999998</v>
      </c>
    </row>
    <row r="185" spans="2:15" ht="15.75" hidden="1">
      <c r="B185" s="58" t="s">
        <v>64</v>
      </c>
      <c r="C185" s="57" t="s">
        <v>29</v>
      </c>
      <c r="D185" s="17">
        <v>305.8</v>
      </c>
      <c r="E185" s="17">
        <v>694.9</v>
      </c>
      <c r="F185" s="17">
        <f t="shared" si="89"/>
        <v>312.4</v>
      </c>
      <c r="G185" s="17">
        <v>1313.1</v>
      </c>
      <c r="H185" s="51">
        <f t="shared" si="90"/>
        <v>7903.799999999999</v>
      </c>
      <c r="I185" s="2">
        <v>9216.9</v>
      </c>
      <c r="J185" s="17">
        <f t="shared" si="91"/>
        <v>5958.4</v>
      </c>
      <c r="K185" s="91">
        <v>1318.5</v>
      </c>
      <c r="L185" s="17">
        <v>7276.9</v>
      </c>
      <c r="M185" s="51">
        <f t="shared" si="92"/>
        <v>6198.700000000001</v>
      </c>
      <c r="N185" s="2">
        <v>13475.6</v>
      </c>
      <c r="O185" s="1">
        <f t="shared" si="93"/>
        <v>-4258.700000000001</v>
      </c>
    </row>
    <row r="186" spans="2:15" ht="15.75" hidden="1">
      <c r="B186" s="58" t="s">
        <v>65</v>
      </c>
      <c r="C186" s="57" t="s">
        <v>30</v>
      </c>
      <c r="D186" s="17">
        <v>528.9</v>
      </c>
      <c r="E186" s="17">
        <v>792.7</v>
      </c>
      <c r="F186" s="17">
        <f t="shared" si="89"/>
        <v>167.9999999999999</v>
      </c>
      <c r="G186" s="17">
        <v>1489.6</v>
      </c>
      <c r="H186" s="51">
        <f t="shared" si="90"/>
        <v>7611.699999999999</v>
      </c>
      <c r="I186" s="2">
        <v>9101.3</v>
      </c>
      <c r="J186" s="17">
        <f t="shared" si="91"/>
        <v>4833.5</v>
      </c>
      <c r="K186" s="91">
        <v>1905.7</v>
      </c>
      <c r="L186" s="17">
        <v>6739.2</v>
      </c>
      <c r="M186" s="51">
        <f t="shared" si="92"/>
        <v>5038.3</v>
      </c>
      <c r="N186" s="2">
        <v>11777.5</v>
      </c>
      <c r="O186" s="1">
        <f t="shared" si="93"/>
        <v>-2676.2000000000007</v>
      </c>
    </row>
    <row r="187" spans="2:16" ht="15.75" hidden="1">
      <c r="B187" s="58" t="s">
        <v>66</v>
      </c>
      <c r="C187" s="57" t="s">
        <v>31</v>
      </c>
      <c r="D187" s="17">
        <v>592.8</v>
      </c>
      <c r="E187" s="17">
        <v>141.8</v>
      </c>
      <c r="F187" s="17">
        <f t="shared" si="89"/>
        <v>303.40000000000003</v>
      </c>
      <c r="G187" s="17">
        <v>1038</v>
      </c>
      <c r="H187" s="51">
        <f t="shared" si="90"/>
        <v>4480</v>
      </c>
      <c r="I187" s="2">
        <v>5518</v>
      </c>
      <c r="J187" s="17">
        <v>3792.3</v>
      </c>
      <c r="K187" s="91">
        <v>1577.9</v>
      </c>
      <c r="L187" s="17">
        <v>6747.6</v>
      </c>
      <c r="M187" s="51">
        <f t="shared" si="92"/>
        <v>6066.299999999999</v>
      </c>
      <c r="N187" s="2">
        <v>12813.9</v>
      </c>
      <c r="O187" s="1">
        <f t="shared" si="93"/>
        <v>-7295.9</v>
      </c>
      <c r="P187" s="16"/>
    </row>
    <row r="188" spans="2:15" ht="15.75" hidden="1">
      <c r="B188" s="58" t="s">
        <v>67</v>
      </c>
      <c r="C188" s="57" t="s">
        <v>22</v>
      </c>
      <c r="D188" s="17">
        <v>1127.5</v>
      </c>
      <c r="E188" s="17">
        <v>638.6</v>
      </c>
      <c r="F188" s="17">
        <f t="shared" si="89"/>
        <v>245.9999999999999</v>
      </c>
      <c r="G188" s="17">
        <v>2012.1</v>
      </c>
      <c r="H188" s="51">
        <f t="shared" si="90"/>
        <v>10319.6</v>
      </c>
      <c r="I188" s="2">
        <v>12331.7</v>
      </c>
      <c r="J188" s="17">
        <f t="shared" si="91"/>
        <v>7954.3</v>
      </c>
      <c r="K188" s="91">
        <v>178.2</v>
      </c>
      <c r="L188" s="17">
        <v>8132.5</v>
      </c>
      <c r="M188" s="51">
        <f t="shared" si="92"/>
        <v>4791.700000000001</v>
      </c>
      <c r="N188" s="2">
        <v>12924.2</v>
      </c>
      <c r="O188" s="1">
        <f t="shared" si="93"/>
        <v>-592.5</v>
      </c>
    </row>
    <row r="189" spans="2:15" ht="15.75" hidden="1">
      <c r="B189" s="58" t="s">
        <v>68</v>
      </c>
      <c r="C189" s="57" t="s">
        <v>33</v>
      </c>
      <c r="D189" s="17">
        <v>1026.8</v>
      </c>
      <c r="E189" s="17">
        <v>957.6</v>
      </c>
      <c r="F189" s="17">
        <f t="shared" si="89"/>
        <v>159.29999999999984</v>
      </c>
      <c r="G189" s="17">
        <v>2143.7</v>
      </c>
      <c r="H189" s="51">
        <f t="shared" si="90"/>
        <v>6497.2</v>
      </c>
      <c r="I189" s="2">
        <v>8640.9</v>
      </c>
      <c r="J189" s="17">
        <f t="shared" si="91"/>
        <v>6440.5</v>
      </c>
      <c r="K189" s="91">
        <v>996.7</v>
      </c>
      <c r="L189" s="17">
        <v>7437.2</v>
      </c>
      <c r="M189" s="51">
        <f t="shared" si="92"/>
        <v>5009.099999999999</v>
      </c>
      <c r="N189" s="2">
        <v>12446.3</v>
      </c>
      <c r="O189" s="1">
        <f t="shared" si="93"/>
        <v>-3805.3999999999996</v>
      </c>
    </row>
    <row r="190" spans="2:15" ht="15.75" hidden="1">
      <c r="B190" s="58" t="s">
        <v>69</v>
      </c>
      <c r="C190" s="57" t="s">
        <v>23</v>
      </c>
      <c r="D190" s="17">
        <v>1515.7</v>
      </c>
      <c r="E190" s="17">
        <v>787.8</v>
      </c>
      <c r="F190" s="17">
        <f t="shared" si="89"/>
        <v>83.5</v>
      </c>
      <c r="G190" s="17">
        <v>2387</v>
      </c>
      <c r="H190" s="51">
        <f t="shared" si="90"/>
        <v>7628.6</v>
      </c>
      <c r="I190" s="2">
        <v>10015.6</v>
      </c>
      <c r="J190" s="17">
        <f t="shared" si="91"/>
        <v>6897.099999999999</v>
      </c>
      <c r="K190" s="91">
        <v>163.8</v>
      </c>
      <c r="L190" s="17">
        <v>7060.9</v>
      </c>
      <c r="M190" s="51">
        <f t="shared" si="92"/>
        <v>5231.5</v>
      </c>
      <c r="N190" s="2">
        <v>12292.4</v>
      </c>
      <c r="O190" s="1">
        <f t="shared" si="93"/>
        <v>-2276.7999999999993</v>
      </c>
    </row>
    <row r="191" spans="2:15" ht="15.75" hidden="1">
      <c r="B191" s="58" t="s">
        <v>70</v>
      </c>
      <c r="C191" s="57" t="s">
        <v>24</v>
      </c>
      <c r="D191" s="17">
        <v>2132.7</v>
      </c>
      <c r="E191" s="17">
        <v>992.8</v>
      </c>
      <c r="F191" s="17">
        <f t="shared" si="89"/>
        <v>535.6000000000001</v>
      </c>
      <c r="G191" s="17">
        <v>3661.1</v>
      </c>
      <c r="H191" s="51">
        <f t="shared" si="90"/>
        <v>29299.6</v>
      </c>
      <c r="I191" s="2">
        <v>32960.7</v>
      </c>
      <c r="J191" s="17">
        <f t="shared" si="91"/>
        <v>8489</v>
      </c>
      <c r="K191" s="91">
        <v>214.3</v>
      </c>
      <c r="L191" s="17">
        <v>8703.3</v>
      </c>
      <c r="M191" s="51">
        <f t="shared" si="92"/>
        <v>7069.4000000000015</v>
      </c>
      <c r="N191" s="2">
        <v>15772.7</v>
      </c>
      <c r="O191" s="1">
        <f t="shared" si="93"/>
        <v>17187.999999999996</v>
      </c>
    </row>
    <row r="192" spans="2:15" ht="15.75" hidden="1">
      <c r="B192" s="58" t="s">
        <v>71</v>
      </c>
      <c r="C192" s="57" t="s">
        <v>25</v>
      </c>
      <c r="D192" s="17">
        <v>2766.5</v>
      </c>
      <c r="E192" s="17">
        <v>523.3</v>
      </c>
      <c r="F192" s="17">
        <f t="shared" si="89"/>
        <v>142.20000000000005</v>
      </c>
      <c r="G192" s="17">
        <v>3432</v>
      </c>
      <c r="H192" s="51">
        <f t="shared" si="90"/>
        <v>29239.4</v>
      </c>
      <c r="I192" s="2">
        <v>32671.4</v>
      </c>
      <c r="J192" s="17">
        <f t="shared" si="91"/>
        <v>9195.6</v>
      </c>
      <c r="K192" s="91">
        <v>1188.3</v>
      </c>
      <c r="L192" s="17">
        <v>10383.9</v>
      </c>
      <c r="M192" s="51">
        <f t="shared" si="92"/>
        <v>6144.4</v>
      </c>
      <c r="N192" s="2">
        <v>16528.3</v>
      </c>
      <c r="O192" s="1">
        <f t="shared" si="93"/>
        <v>16143.100000000002</v>
      </c>
    </row>
    <row r="193" spans="2:15" ht="15.75" hidden="1">
      <c r="B193" s="58" t="s">
        <v>61</v>
      </c>
      <c r="C193" s="57" t="s">
        <v>26</v>
      </c>
      <c r="D193" s="17">
        <v>1636.1</v>
      </c>
      <c r="E193" s="17">
        <v>222.6</v>
      </c>
      <c r="F193" s="17">
        <f t="shared" si="89"/>
        <v>69.9</v>
      </c>
      <c r="G193" s="17">
        <v>1928.6</v>
      </c>
      <c r="H193" s="51">
        <f t="shared" si="90"/>
        <v>20441.600000000002</v>
      </c>
      <c r="I193" s="2">
        <v>22370.2</v>
      </c>
      <c r="J193" s="17">
        <f t="shared" si="91"/>
        <v>8513.6</v>
      </c>
      <c r="K193" s="91">
        <v>14.1</v>
      </c>
      <c r="L193" s="17">
        <v>8527.7</v>
      </c>
      <c r="M193" s="51">
        <f t="shared" si="92"/>
        <v>7431.199999999999</v>
      </c>
      <c r="N193" s="2">
        <v>15958.9</v>
      </c>
      <c r="O193" s="1">
        <f t="shared" si="93"/>
        <v>6411.300000000001</v>
      </c>
    </row>
    <row r="194" spans="2:15" ht="15.75" hidden="1">
      <c r="B194" s="58"/>
      <c r="C194" s="57"/>
      <c r="D194" s="17"/>
      <c r="E194" s="17"/>
      <c r="F194" s="17"/>
      <c r="G194" s="17"/>
      <c r="H194" s="51"/>
      <c r="I194" s="2"/>
      <c r="J194" s="17"/>
      <c r="K194" s="91"/>
      <c r="L194" s="17"/>
      <c r="M194" s="51"/>
      <c r="N194" s="2"/>
      <c r="O194" s="1"/>
    </row>
    <row r="195" spans="2:15" ht="15.75" hidden="1">
      <c r="B195" s="66">
        <v>2003</v>
      </c>
      <c r="C195" s="60">
        <v>2003</v>
      </c>
      <c r="D195" s="56"/>
      <c r="E195" s="56"/>
      <c r="F195" s="56"/>
      <c r="G195" s="56"/>
      <c r="H195" s="56"/>
      <c r="I195" s="9"/>
      <c r="J195" s="56"/>
      <c r="K195" s="90"/>
      <c r="L195" s="56"/>
      <c r="M195" s="56"/>
      <c r="N195" s="9"/>
      <c r="O195" s="1"/>
    </row>
    <row r="196" spans="2:15" ht="15.75" hidden="1">
      <c r="B196" s="28" t="s">
        <v>73</v>
      </c>
      <c r="C196" s="59" t="s">
        <v>41</v>
      </c>
      <c r="D196" s="17">
        <v>2084.4</v>
      </c>
      <c r="E196" s="17">
        <v>530.6</v>
      </c>
      <c r="F196" s="17">
        <f aca="true" t="shared" si="94" ref="F196:F207">G196-D196-E196</f>
        <v>64.99999999999989</v>
      </c>
      <c r="G196" s="17">
        <v>2680</v>
      </c>
      <c r="H196" s="51">
        <f aca="true" t="shared" si="95" ref="H196:H207">I196-G196</f>
        <v>13991.599999999999</v>
      </c>
      <c r="I196" s="2">
        <v>16671.6</v>
      </c>
      <c r="J196" s="17">
        <f aca="true" t="shared" si="96" ref="J196:J205">L196-K196</f>
        <v>10014.2</v>
      </c>
      <c r="K196" s="91">
        <v>639</v>
      </c>
      <c r="L196" s="17">
        <v>10653.2</v>
      </c>
      <c r="M196" s="51">
        <f aca="true" t="shared" si="97" ref="M196:M207">N196-L196</f>
        <v>6332.799999999999</v>
      </c>
      <c r="N196" s="2">
        <v>16986</v>
      </c>
      <c r="O196" s="1">
        <f aca="true" t="shared" si="98" ref="O196:O207">I196-N196</f>
        <v>-314.40000000000146</v>
      </c>
    </row>
    <row r="197" spans="2:15" ht="15.75" hidden="1">
      <c r="B197" s="58" t="s">
        <v>62</v>
      </c>
      <c r="C197" s="59" t="s">
        <v>40</v>
      </c>
      <c r="D197" s="17">
        <v>4759.6</v>
      </c>
      <c r="E197" s="17">
        <v>537.5</v>
      </c>
      <c r="F197" s="17">
        <f t="shared" si="94"/>
        <v>148.5</v>
      </c>
      <c r="G197" s="17">
        <v>5445.6</v>
      </c>
      <c r="H197" s="51">
        <f t="shared" si="95"/>
        <v>12656.4</v>
      </c>
      <c r="I197" s="2">
        <v>18102</v>
      </c>
      <c r="J197" s="17">
        <f t="shared" si="96"/>
        <v>6978.9</v>
      </c>
      <c r="K197" s="91">
        <v>88.3</v>
      </c>
      <c r="L197" s="17">
        <v>7067.2</v>
      </c>
      <c r="M197" s="51">
        <f t="shared" si="97"/>
        <v>5406.900000000001</v>
      </c>
      <c r="N197" s="2">
        <v>12474.1</v>
      </c>
      <c r="O197" s="1">
        <f t="shared" si="98"/>
        <v>5627.9</v>
      </c>
    </row>
    <row r="198" spans="2:15" ht="15.75" hidden="1">
      <c r="B198" s="58" t="s">
        <v>63</v>
      </c>
      <c r="C198" s="58" t="s">
        <v>28</v>
      </c>
      <c r="D198" s="17">
        <v>4196.8</v>
      </c>
      <c r="E198" s="17">
        <v>787.3</v>
      </c>
      <c r="F198" s="17">
        <f t="shared" si="94"/>
        <v>148.50000000000023</v>
      </c>
      <c r="G198" s="17">
        <v>5132.6</v>
      </c>
      <c r="H198" s="51">
        <f t="shared" si="95"/>
        <v>10925.3</v>
      </c>
      <c r="I198" s="2">
        <v>16057.9</v>
      </c>
      <c r="J198" s="17">
        <f t="shared" si="96"/>
        <v>8739.6</v>
      </c>
      <c r="K198" s="91">
        <v>476.3</v>
      </c>
      <c r="L198" s="17">
        <v>9215.9</v>
      </c>
      <c r="M198" s="51">
        <f t="shared" si="97"/>
        <v>5288</v>
      </c>
      <c r="N198" s="2">
        <v>14503.9</v>
      </c>
      <c r="O198" s="1">
        <f t="shared" si="98"/>
        <v>1554</v>
      </c>
    </row>
    <row r="199" spans="2:15" ht="15.75" hidden="1">
      <c r="B199" s="58" t="s">
        <v>64</v>
      </c>
      <c r="C199" s="58" t="s">
        <v>29</v>
      </c>
      <c r="D199" s="17">
        <v>2679.4</v>
      </c>
      <c r="E199" s="17">
        <v>877.4</v>
      </c>
      <c r="F199" s="17">
        <f t="shared" si="94"/>
        <v>119.19999999999993</v>
      </c>
      <c r="G199" s="17">
        <v>3676</v>
      </c>
      <c r="H199" s="51">
        <f t="shared" si="95"/>
        <v>9628.7</v>
      </c>
      <c r="I199" s="2">
        <v>13304.7</v>
      </c>
      <c r="J199" s="17">
        <f t="shared" si="96"/>
        <v>8282.9</v>
      </c>
      <c r="K199" s="91">
        <v>431.7</v>
      </c>
      <c r="L199" s="17">
        <v>8714.6</v>
      </c>
      <c r="M199" s="51">
        <f t="shared" si="97"/>
        <v>6767.5</v>
      </c>
      <c r="N199" s="2">
        <v>15482.1</v>
      </c>
      <c r="O199" s="1">
        <f t="shared" si="98"/>
        <v>-2177.3999999999996</v>
      </c>
    </row>
    <row r="200" spans="2:15" ht="15.75" hidden="1">
      <c r="B200" s="58" t="s">
        <v>65</v>
      </c>
      <c r="C200" s="58" t="s">
        <v>30</v>
      </c>
      <c r="D200" s="17">
        <v>2730.1</v>
      </c>
      <c r="E200" s="17">
        <v>916.9</v>
      </c>
      <c r="F200" s="17">
        <f t="shared" si="94"/>
        <v>129.3000000000003</v>
      </c>
      <c r="G200" s="17">
        <v>3776.3</v>
      </c>
      <c r="H200" s="51">
        <f t="shared" si="95"/>
        <v>48353</v>
      </c>
      <c r="I200" s="2">
        <v>52129.3</v>
      </c>
      <c r="J200" s="17">
        <f t="shared" si="96"/>
        <v>8908.1</v>
      </c>
      <c r="K200" s="91">
        <v>943.1</v>
      </c>
      <c r="L200" s="17">
        <v>9851.2</v>
      </c>
      <c r="M200" s="51">
        <f t="shared" si="97"/>
        <v>6689.200000000001</v>
      </c>
      <c r="N200" s="2">
        <v>16540.4</v>
      </c>
      <c r="O200" s="1">
        <f t="shared" si="98"/>
        <v>35588.9</v>
      </c>
    </row>
    <row r="201" spans="2:15" ht="15.75" hidden="1">
      <c r="B201" s="58" t="s">
        <v>66</v>
      </c>
      <c r="C201" s="58" t="s">
        <v>31</v>
      </c>
      <c r="D201" s="17">
        <v>3341.2</v>
      </c>
      <c r="E201" s="17">
        <v>1204.3</v>
      </c>
      <c r="F201" s="17">
        <f t="shared" si="94"/>
        <v>263.20000000000005</v>
      </c>
      <c r="G201" s="17">
        <v>4808.7</v>
      </c>
      <c r="H201" s="51">
        <f t="shared" si="95"/>
        <v>15732.399999999998</v>
      </c>
      <c r="I201" s="2">
        <v>20541.1</v>
      </c>
      <c r="J201" s="17">
        <f t="shared" si="96"/>
        <v>9943.7</v>
      </c>
      <c r="K201" s="91">
        <v>156.8</v>
      </c>
      <c r="L201" s="17">
        <v>10100.5</v>
      </c>
      <c r="M201" s="51">
        <f t="shared" si="97"/>
        <v>7712.5</v>
      </c>
      <c r="N201" s="2">
        <v>17813</v>
      </c>
      <c r="O201" s="1">
        <f t="shared" si="98"/>
        <v>2728.0999999999985</v>
      </c>
    </row>
    <row r="202" spans="2:15" ht="15.75" hidden="1">
      <c r="B202" s="58" t="s">
        <v>67</v>
      </c>
      <c r="C202" s="58" t="s">
        <v>22</v>
      </c>
      <c r="D202" s="17">
        <v>1729.3</v>
      </c>
      <c r="E202" s="17">
        <v>1259</v>
      </c>
      <c r="F202" s="17">
        <f t="shared" si="94"/>
        <v>111.70000000000005</v>
      </c>
      <c r="G202" s="17">
        <v>3100</v>
      </c>
      <c r="H202" s="51">
        <f t="shared" si="95"/>
        <v>10054.8</v>
      </c>
      <c r="I202" s="2">
        <v>13154.8</v>
      </c>
      <c r="J202" s="17">
        <f t="shared" si="96"/>
        <v>11844.400000000001</v>
      </c>
      <c r="K202" s="91">
        <v>320.3</v>
      </c>
      <c r="L202" s="17">
        <v>12164.7</v>
      </c>
      <c r="M202" s="51">
        <f t="shared" si="97"/>
        <v>6249.299999999999</v>
      </c>
      <c r="N202" s="2">
        <v>18414</v>
      </c>
      <c r="O202" s="1">
        <f t="shared" si="98"/>
        <v>-5259.200000000001</v>
      </c>
    </row>
    <row r="203" spans="2:15" ht="15.75" hidden="1">
      <c r="B203" s="58" t="s">
        <v>68</v>
      </c>
      <c r="C203" s="58" t="s">
        <v>33</v>
      </c>
      <c r="D203" s="17">
        <v>2534</v>
      </c>
      <c r="E203" s="17">
        <v>689.5</v>
      </c>
      <c r="F203" s="17">
        <f t="shared" si="94"/>
        <v>94.69999999999982</v>
      </c>
      <c r="G203" s="17">
        <v>3318.2</v>
      </c>
      <c r="H203" s="51">
        <f t="shared" si="95"/>
        <v>14014.7</v>
      </c>
      <c r="I203" s="2">
        <v>17332.9</v>
      </c>
      <c r="J203" s="17">
        <f t="shared" si="96"/>
        <v>8974.5</v>
      </c>
      <c r="K203" s="91">
        <v>805</v>
      </c>
      <c r="L203" s="17">
        <v>9779.5</v>
      </c>
      <c r="M203" s="51">
        <f t="shared" si="97"/>
        <v>7758.299999999999</v>
      </c>
      <c r="N203" s="2">
        <v>17537.8</v>
      </c>
      <c r="O203" s="1">
        <f t="shared" si="98"/>
        <v>-204.89999999999782</v>
      </c>
    </row>
    <row r="204" spans="2:15" ht="15.75" hidden="1">
      <c r="B204" s="58" t="s">
        <v>69</v>
      </c>
      <c r="C204" s="58" t="s">
        <v>23</v>
      </c>
      <c r="D204" s="17">
        <v>1585.3</v>
      </c>
      <c r="E204" s="17">
        <v>882.3</v>
      </c>
      <c r="F204" s="17">
        <f t="shared" si="94"/>
        <v>43.80000000000018</v>
      </c>
      <c r="G204" s="17">
        <v>2511.4</v>
      </c>
      <c r="H204" s="51">
        <f t="shared" si="95"/>
        <v>16075.500000000002</v>
      </c>
      <c r="I204" s="2">
        <v>18586.9</v>
      </c>
      <c r="J204" s="17">
        <f t="shared" si="96"/>
        <v>8865.9</v>
      </c>
      <c r="K204" s="91">
        <v>1603.6</v>
      </c>
      <c r="L204" s="17">
        <v>10469.5</v>
      </c>
      <c r="M204" s="51">
        <f t="shared" si="97"/>
        <v>9002</v>
      </c>
      <c r="N204" s="2">
        <v>19471.5</v>
      </c>
      <c r="O204" s="1">
        <f t="shared" si="98"/>
        <v>-884.5999999999985</v>
      </c>
    </row>
    <row r="205" spans="2:15" ht="15.75" hidden="1">
      <c r="B205" s="58" t="s">
        <v>70</v>
      </c>
      <c r="C205" s="58" t="s">
        <v>24</v>
      </c>
      <c r="D205" s="17">
        <v>1266.3</v>
      </c>
      <c r="E205" s="17">
        <v>1014.1</v>
      </c>
      <c r="F205" s="17">
        <f t="shared" si="94"/>
        <v>180.9000000000002</v>
      </c>
      <c r="G205" s="17">
        <v>2461.3</v>
      </c>
      <c r="H205" s="51">
        <f t="shared" si="95"/>
        <v>11095.8</v>
      </c>
      <c r="I205" s="2">
        <v>13557.1</v>
      </c>
      <c r="J205" s="17">
        <f t="shared" si="96"/>
        <v>8363.5</v>
      </c>
      <c r="K205" s="91">
        <v>1262.9</v>
      </c>
      <c r="L205" s="17">
        <v>9626.4</v>
      </c>
      <c r="M205" s="51">
        <f t="shared" si="97"/>
        <v>9645.300000000001</v>
      </c>
      <c r="N205" s="2">
        <v>19271.7</v>
      </c>
      <c r="O205" s="1">
        <f t="shared" si="98"/>
        <v>-5714.6</v>
      </c>
    </row>
    <row r="206" spans="2:15" ht="15.75" hidden="1">
      <c r="B206" s="58" t="s">
        <v>71</v>
      </c>
      <c r="C206" s="58" t="s">
        <v>25</v>
      </c>
      <c r="D206" s="17">
        <v>1862.2</v>
      </c>
      <c r="E206" s="17">
        <v>353</v>
      </c>
      <c r="F206" s="17">
        <f t="shared" si="94"/>
        <v>103.39999999999986</v>
      </c>
      <c r="G206" s="17">
        <v>2318.6</v>
      </c>
      <c r="H206" s="51">
        <f t="shared" si="95"/>
        <v>17393.300000000003</v>
      </c>
      <c r="I206" s="2">
        <v>19711.9</v>
      </c>
      <c r="J206" s="17">
        <v>6578.3</v>
      </c>
      <c r="K206" s="91">
        <v>846.7</v>
      </c>
      <c r="L206" s="17">
        <v>8806.9</v>
      </c>
      <c r="M206" s="51">
        <f t="shared" si="97"/>
        <v>11318.1</v>
      </c>
      <c r="N206" s="2">
        <v>20125</v>
      </c>
      <c r="O206" s="1">
        <f t="shared" si="98"/>
        <v>-413.09999999999854</v>
      </c>
    </row>
    <row r="207" spans="2:15" ht="15.75" hidden="1">
      <c r="B207" s="58" t="s">
        <v>61</v>
      </c>
      <c r="C207" s="58" t="s">
        <v>26</v>
      </c>
      <c r="D207" s="17">
        <v>838.7</v>
      </c>
      <c r="E207" s="17">
        <v>598</v>
      </c>
      <c r="F207" s="17">
        <f t="shared" si="94"/>
        <v>72.89999999999986</v>
      </c>
      <c r="G207" s="17">
        <v>1509.6</v>
      </c>
      <c r="H207" s="51">
        <f t="shared" si="95"/>
        <v>18031.9</v>
      </c>
      <c r="I207" s="2">
        <v>19541.5</v>
      </c>
      <c r="J207" s="17">
        <v>7236.2</v>
      </c>
      <c r="K207" s="91">
        <v>839.5</v>
      </c>
      <c r="L207" s="17">
        <v>9866.7</v>
      </c>
      <c r="M207" s="51">
        <f t="shared" si="97"/>
        <v>11025.8</v>
      </c>
      <c r="N207" s="2">
        <v>20892.5</v>
      </c>
      <c r="O207" s="1">
        <f t="shared" si="98"/>
        <v>-1351</v>
      </c>
    </row>
    <row r="208" spans="2:15" ht="15.75" hidden="1">
      <c r="B208" s="28"/>
      <c r="C208" s="57"/>
      <c r="D208" s="17"/>
      <c r="E208" s="17"/>
      <c r="F208" s="17"/>
      <c r="G208" s="17"/>
      <c r="H208" s="51"/>
      <c r="I208" s="2"/>
      <c r="J208" s="17"/>
      <c r="K208" s="91"/>
      <c r="L208" s="17"/>
      <c r="M208" s="51"/>
      <c r="N208" s="2"/>
      <c r="O208" s="1"/>
    </row>
    <row r="209" spans="2:15" ht="15.75" hidden="1">
      <c r="B209" s="66">
        <v>2004</v>
      </c>
      <c r="C209" s="60">
        <v>2004</v>
      </c>
      <c r="D209" s="17"/>
      <c r="E209" s="17"/>
      <c r="F209" s="17"/>
      <c r="G209" s="17"/>
      <c r="H209" s="51"/>
      <c r="I209" s="2"/>
      <c r="J209" s="17"/>
      <c r="K209" s="91"/>
      <c r="L209" s="17"/>
      <c r="M209" s="51"/>
      <c r="N209" s="2"/>
      <c r="O209" s="1"/>
    </row>
    <row r="210" spans="2:15" ht="15.75" hidden="1">
      <c r="B210" s="28" t="s">
        <v>73</v>
      </c>
      <c r="C210" s="67" t="s">
        <v>41</v>
      </c>
      <c r="D210" s="17">
        <v>684</v>
      </c>
      <c r="E210" s="17">
        <v>608</v>
      </c>
      <c r="F210" s="17">
        <f aca="true" t="shared" si="99" ref="F210:F221">G210-D210-E210</f>
        <v>26.5</v>
      </c>
      <c r="G210" s="17">
        <v>1318.5</v>
      </c>
      <c r="H210" s="51">
        <f aca="true" t="shared" si="100" ref="H210:H221">I210-G210</f>
        <v>17601.4</v>
      </c>
      <c r="I210" s="2">
        <v>18919.9</v>
      </c>
      <c r="J210" s="17">
        <v>6590.3</v>
      </c>
      <c r="K210" s="91">
        <v>417</v>
      </c>
      <c r="L210" s="17">
        <v>8750.8</v>
      </c>
      <c r="M210" s="51">
        <f aca="true" t="shared" si="101" ref="M210:M221">N210-L210</f>
        <v>9471.100000000002</v>
      </c>
      <c r="N210" s="2">
        <v>18221.9</v>
      </c>
      <c r="O210" s="1">
        <f aca="true" t="shared" si="102" ref="O210:O221">I210-N210</f>
        <v>698</v>
      </c>
    </row>
    <row r="211" spans="2:15" ht="15.75" hidden="1">
      <c r="B211" s="58" t="s">
        <v>62</v>
      </c>
      <c r="C211" s="67" t="s">
        <v>40</v>
      </c>
      <c r="D211" s="17">
        <v>642.8</v>
      </c>
      <c r="E211" s="17">
        <v>673.7</v>
      </c>
      <c r="F211" s="17">
        <f t="shared" si="99"/>
        <v>226.70000000000005</v>
      </c>
      <c r="G211" s="17">
        <v>1543.2</v>
      </c>
      <c r="H211" s="51">
        <f t="shared" si="100"/>
        <v>24281.2</v>
      </c>
      <c r="I211" s="2">
        <v>25824.4</v>
      </c>
      <c r="J211" s="17">
        <v>6772.9</v>
      </c>
      <c r="K211" s="91">
        <v>1000</v>
      </c>
      <c r="L211" s="17">
        <v>8367.4</v>
      </c>
      <c r="M211" s="51">
        <f t="shared" si="101"/>
        <v>6843.800000000001</v>
      </c>
      <c r="N211" s="2">
        <v>15211.2</v>
      </c>
      <c r="O211" s="1">
        <f t="shared" si="102"/>
        <v>10613.2</v>
      </c>
    </row>
    <row r="212" spans="2:15" ht="15.75" hidden="1">
      <c r="B212" s="58" t="s">
        <v>63</v>
      </c>
      <c r="C212" s="57" t="s">
        <v>28</v>
      </c>
      <c r="D212" s="17">
        <v>763</v>
      </c>
      <c r="E212" s="17">
        <v>1046.3</v>
      </c>
      <c r="F212" s="17">
        <f t="shared" si="99"/>
        <v>296.70000000000005</v>
      </c>
      <c r="G212" s="17">
        <v>2106</v>
      </c>
      <c r="H212" s="51">
        <f t="shared" si="100"/>
        <v>15838.2</v>
      </c>
      <c r="I212" s="2">
        <v>17944.2</v>
      </c>
      <c r="J212" s="17">
        <v>7951.1</v>
      </c>
      <c r="K212" s="91">
        <v>1121.5</v>
      </c>
      <c r="L212" s="17">
        <v>10436.1</v>
      </c>
      <c r="M212" s="51">
        <f t="shared" si="101"/>
        <v>18947</v>
      </c>
      <c r="N212" s="2">
        <v>29383.1</v>
      </c>
      <c r="O212" s="1">
        <f t="shared" si="102"/>
        <v>-11438.899999999998</v>
      </c>
    </row>
    <row r="213" spans="2:15" ht="15.75" hidden="1">
      <c r="B213" s="58" t="s">
        <v>64</v>
      </c>
      <c r="C213" s="57" t="s">
        <v>29</v>
      </c>
      <c r="D213" s="17">
        <v>133.5</v>
      </c>
      <c r="E213" s="17">
        <v>639.2</v>
      </c>
      <c r="F213" s="17">
        <f t="shared" si="99"/>
        <v>227.89999999999998</v>
      </c>
      <c r="G213" s="17">
        <v>1000.6</v>
      </c>
      <c r="H213" s="51">
        <f t="shared" si="100"/>
        <v>13810.4</v>
      </c>
      <c r="I213" s="2">
        <v>14811</v>
      </c>
      <c r="J213" s="17">
        <v>7380.4</v>
      </c>
      <c r="K213" s="91">
        <v>586.2</v>
      </c>
      <c r="L213" s="17">
        <v>10483.4</v>
      </c>
      <c r="M213" s="51">
        <f t="shared" si="101"/>
        <v>11358.199999999999</v>
      </c>
      <c r="N213" s="2">
        <v>21841.6</v>
      </c>
      <c r="O213" s="1">
        <f t="shared" si="102"/>
        <v>-7030.5999999999985</v>
      </c>
    </row>
    <row r="214" spans="2:15" ht="15.75" hidden="1">
      <c r="B214" s="58" t="s">
        <v>65</v>
      </c>
      <c r="C214" s="57" t="s">
        <v>30</v>
      </c>
      <c r="D214" s="17">
        <v>215.5</v>
      </c>
      <c r="E214" s="17">
        <v>1119</v>
      </c>
      <c r="F214" s="17">
        <f t="shared" si="99"/>
        <v>184.4000000000001</v>
      </c>
      <c r="G214" s="17">
        <v>1518.9</v>
      </c>
      <c r="H214" s="51">
        <f t="shared" si="100"/>
        <v>15218.199999999999</v>
      </c>
      <c r="I214" s="2">
        <v>16737.1</v>
      </c>
      <c r="J214" s="17">
        <v>7642.3</v>
      </c>
      <c r="K214" s="91">
        <v>970.2</v>
      </c>
      <c r="L214" s="17">
        <v>10887.7</v>
      </c>
      <c r="M214" s="51">
        <f t="shared" si="101"/>
        <v>10106.599999999999</v>
      </c>
      <c r="N214" s="2">
        <v>20994.3</v>
      </c>
      <c r="O214" s="1">
        <f t="shared" si="102"/>
        <v>-4257.200000000001</v>
      </c>
    </row>
    <row r="215" spans="2:15" ht="15.75" hidden="1">
      <c r="B215" s="58" t="s">
        <v>66</v>
      </c>
      <c r="C215" s="57" t="s">
        <v>31</v>
      </c>
      <c r="D215" s="17">
        <v>8.7</v>
      </c>
      <c r="E215" s="17">
        <v>442.2</v>
      </c>
      <c r="F215" s="17">
        <f t="shared" si="99"/>
        <v>205.7</v>
      </c>
      <c r="G215" s="17">
        <v>656.6</v>
      </c>
      <c r="H215" s="51">
        <f t="shared" si="100"/>
        <v>13921.199999999999</v>
      </c>
      <c r="I215" s="2">
        <v>14577.8</v>
      </c>
      <c r="J215" s="17">
        <v>11139.2</v>
      </c>
      <c r="K215" s="91">
        <v>579.2</v>
      </c>
      <c r="L215" s="17">
        <v>16045.8</v>
      </c>
      <c r="M215" s="51">
        <f t="shared" si="101"/>
        <v>8463</v>
      </c>
      <c r="N215" s="2">
        <v>24508.8</v>
      </c>
      <c r="O215" s="1">
        <f t="shared" si="102"/>
        <v>-9931</v>
      </c>
    </row>
    <row r="216" spans="2:15" ht="15.75" hidden="1">
      <c r="B216" s="58" t="s">
        <v>67</v>
      </c>
      <c r="C216" s="57" t="s">
        <v>22</v>
      </c>
      <c r="D216" s="17">
        <v>508.4</v>
      </c>
      <c r="E216" s="17">
        <v>963.4</v>
      </c>
      <c r="F216" s="17">
        <f t="shared" si="99"/>
        <v>45.799999999999955</v>
      </c>
      <c r="G216" s="51">
        <v>1517.6</v>
      </c>
      <c r="H216" s="51">
        <f t="shared" si="100"/>
        <v>16621.2</v>
      </c>
      <c r="I216" s="2">
        <v>18138.8</v>
      </c>
      <c r="J216" s="17">
        <v>10723.2</v>
      </c>
      <c r="K216" s="91">
        <v>975.6</v>
      </c>
      <c r="L216" s="17">
        <v>13776.3</v>
      </c>
      <c r="M216" s="51">
        <f t="shared" si="101"/>
        <v>8573.400000000001</v>
      </c>
      <c r="N216" s="2">
        <v>22349.7</v>
      </c>
      <c r="O216" s="1">
        <f t="shared" si="102"/>
        <v>-4210.9000000000015</v>
      </c>
    </row>
    <row r="217" spans="2:15" ht="15.75" hidden="1">
      <c r="B217" s="58" t="s">
        <v>68</v>
      </c>
      <c r="C217" s="57" t="s">
        <v>33</v>
      </c>
      <c r="D217" s="17">
        <v>2209.6</v>
      </c>
      <c r="E217" s="17">
        <v>1456.4</v>
      </c>
      <c r="F217" s="17">
        <f t="shared" si="99"/>
        <v>24.59999999999991</v>
      </c>
      <c r="G217" s="51">
        <v>3690.6</v>
      </c>
      <c r="H217" s="51">
        <f t="shared" si="100"/>
        <v>11866.4</v>
      </c>
      <c r="I217" s="2">
        <v>15557</v>
      </c>
      <c r="J217" s="17">
        <v>9592.9</v>
      </c>
      <c r="K217" s="91">
        <v>743.5</v>
      </c>
      <c r="L217" s="17">
        <v>12629.4</v>
      </c>
      <c r="M217" s="51">
        <f t="shared" si="101"/>
        <v>12479.4</v>
      </c>
      <c r="N217" s="2">
        <v>25108.8</v>
      </c>
      <c r="O217" s="1">
        <f t="shared" si="102"/>
        <v>-9551.8</v>
      </c>
    </row>
    <row r="218" spans="2:15" ht="15.75" hidden="1">
      <c r="B218" s="58" t="s">
        <v>69</v>
      </c>
      <c r="C218" s="57" t="s">
        <v>23</v>
      </c>
      <c r="D218" s="17">
        <v>7066.1</v>
      </c>
      <c r="E218" s="17">
        <v>458.9</v>
      </c>
      <c r="F218" s="17">
        <f t="shared" si="99"/>
        <v>27.399999999999295</v>
      </c>
      <c r="G218" s="51">
        <v>7552.4</v>
      </c>
      <c r="H218" s="51">
        <f t="shared" si="100"/>
        <v>16445.300000000003</v>
      </c>
      <c r="I218" s="2">
        <v>23997.7</v>
      </c>
      <c r="J218" s="17">
        <v>10514.1</v>
      </c>
      <c r="K218" s="91">
        <v>916.6</v>
      </c>
      <c r="L218" s="17">
        <v>14501.4</v>
      </c>
      <c r="M218" s="51">
        <f t="shared" si="101"/>
        <v>9963.800000000001</v>
      </c>
      <c r="N218" s="2">
        <v>24465.2</v>
      </c>
      <c r="O218" s="1">
        <f t="shared" si="102"/>
        <v>-467.5</v>
      </c>
    </row>
    <row r="219" spans="2:15" ht="15.75" hidden="1">
      <c r="B219" s="58" t="s">
        <v>70</v>
      </c>
      <c r="C219" s="57" t="s">
        <v>24</v>
      </c>
      <c r="D219" s="17">
        <v>5902.4</v>
      </c>
      <c r="E219" s="17">
        <v>865.8</v>
      </c>
      <c r="F219" s="17">
        <f t="shared" si="99"/>
        <v>45.60000000000059</v>
      </c>
      <c r="G219" s="51">
        <v>6813.8</v>
      </c>
      <c r="H219" s="51">
        <f t="shared" si="100"/>
        <v>27018.500000000004</v>
      </c>
      <c r="I219" s="2">
        <v>33832.3</v>
      </c>
      <c r="J219" s="17">
        <v>10595.5</v>
      </c>
      <c r="K219" s="91">
        <v>637.4</v>
      </c>
      <c r="L219" s="17">
        <v>13744.4</v>
      </c>
      <c r="M219" s="51">
        <f t="shared" si="101"/>
        <v>10994.800000000001</v>
      </c>
      <c r="N219" s="2">
        <v>24739.2</v>
      </c>
      <c r="O219" s="1">
        <f t="shared" si="102"/>
        <v>9093.100000000002</v>
      </c>
    </row>
    <row r="220" spans="2:15" ht="15.75" hidden="1">
      <c r="B220" s="58" t="s">
        <v>71</v>
      </c>
      <c r="C220" s="57" t="s">
        <v>25</v>
      </c>
      <c r="D220" s="17">
        <v>5018.8</v>
      </c>
      <c r="E220" s="17">
        <v>525.6</v>
      </c>
      <c r="F220" s="17">
        <f t="shared" si="99"/>
        <v>15.599999999999795</v>
      </c>
      <c r="G220" s="51">
        <v>5560</v>
      </c>
      <c r="H220" s="51">
        <f t="shared" si="100"/>
        <v>22111.8</v>
      </c>
      <c r="I220" s="2">
        <v>27671.8</v>
      </c>
      <c r="J220" s="17">
        <v>11516.8</v>
      </c>
      <c r="K220" s="91">
        <v>602.6</v>
      </c>
      <c r="L220" s="17">
        <v>14512.4</v>
      </c>
      <c r="M220" s="51">
        <f t="shared" si="101"/>
        <v>10376.800000000001</v>
      </c>
      <c r="N220" s="2">
        <v>24889.2</v>
      </c>
      <c r="O220" s="1">
        <f t="shared" si="102"/>
        <v>2782.5999999999985</v>
      </c>
    </row>
    <row r="221" spans="2:15" ht="15.75" hidden="1">
      <c r="B221" s="58" t="s">
        <v>61</v>
      </c>
      <c r="C221" s="57" t="s">
        <v>26</v>
      </c>
      <c r="D221" s="17">
        <v>5097.5</v>
      </c>
      <c r="E221" s="17">
        <v>914.4</v>
      </c>
      <c r="F221" s="17">
        <f t="shared" si="99"/>
        <v>12.200000000000387</v>
      </c>
      <c r="G221" s="51">
        <v>6024.1</v>
      </c>
      <c r="H221" s="51">
        <f t="shared" si="100"/>
        <v>37855</v>
      </c>
      <c r="I221" s="2">
        <v>43879.1</v>
      </c>
      <c r="J221" s="17">
        <v>13188.9</v>
      </c>
      <c r="K221" s="91">
        <v>1114</v>
      </c>
      <c r="L221" s="17">
        <v>16135.9</v>
      </c>
      <c r="M221" s="51">
        <f t="shared" si="101"/>
        <v>14899.300000000001</v>
      </c>
      <c r="N221" s="2">
        <v>31035.2</v>
      </c>
      <c r="O221" s="1">
        <f t="shared" si="102"/>
        <v>12843.899999999998</v>
      </c>
    </row>
    <row r="222" spans="2:15" ht="15.75" hidden="1">
      <c r="B222" s="58"/>
      <c r="C222" s="67"/>
      <c r="D222" s="17"/>
      <c r="E222" s="17"/>
      <c r="F222" s="17"/>
      <c r="G222" s="51"/>
      <c r="H222" s="51"/>
      <c r="I222" s="2"/>
      <c r="J222" s="17"/>
      <c r="K222" s="91"/>
      <c r="L222" s="17"/>
      <c r="M222" s="51"/>
      <c r="N222" s="2"/>
      <c r="O222" s="1"/>
    </row>
    <row r="223" spans="2:15" ht="15.75" hidden="1">
      <c r="B223" s="66">
        <v>2005</v>
      </c>
      <c r="C223" s="60">
        <v>2005</v>
      </c>
      <c r="D223" s="17"/>
      <c r="E223" s="17"/>
      <c r="F223" s="17"/>
      <c r="G223" s="17"/>
      <c r="H223" s="51"/>
      <c r="I223" s="2"/>
      <c r="J223" s="17"/>
      <c r="K223" s="91"/>
      <c r="L223" s="17"/>
      <c r="M223" s="51"/>
      <c r="N223" s="2"/>
      <c r="O223" s="1"/>
    </row>
    <row r="224" spans="2:15" ht="15.75" hidden="1">
      <c r="B224" s="28" t="s">
        <v>73</v>
      </c>
      <c r="C224" s="67" t="s">
        <v>41</v>
      </c>
      <c r="D224" s="17">
        <v>8302.7</v>
      </c>
      <c r="E224" s="17">
        <v>603.6</v>
      </c>
      <c r="F224" s="17">
        <f aca="true" t="shared" si="103" ref="F224:F231">G224-D224-E224</f>
        <v>31.19999999999925</v>
      </c>
      <c r="G224" s="51">
        <v>8937.5</v>
      </c>
      <c r="H224" s="51">
        <f aca="true" t="shared" si="104" ref="H224:H235">I224-G224</f>
        <v>32063.199999999997</v>
      </c>
      <c r="I224" s="2">
        <v>41000.7</v>
      </c>
      <c r="J224" s="17">
        <v>12292.4</v>
      </c>
      <c r="K224" s="91">
        <v>235.7</v>
      </c>
      <c r="L224" s="17">
        <v>15031.2</v>
      </c>
      <c r="M224" s="51">
        <f aca="true" t="shared" si="105" ref="M224:M235">N224-L224</f>
        <v>8817.3</v>
      </c>
      <c r="N224" s="2">
        <v>23848.5</v>
      </c>
      <c r="O224" s="1">
        <f aca="true" t="shared" si="106" ref="O224:O235">I224-N224</f>
        <v>17152.199999999997</v>
      </c>
    </row>
    <row r="225" spans="2:15" ht="15.75" hidden="1">
      <c r="B225" s="58" t="s">
        <v>62</v>
      </c>
      <c r="C225" s="67" t="s">
        <v>40</v>
      </c>
      <c r="D225" s="17">
        <v>7333.8</v>
      </c>
      <c r="E225" s="17">
        <v>479</v>
      </c>
      <c r="F225" s="17" t="s">
        <v>37</v>
      </c>
      <c r="G225" s="17">
        <v>7812.8</v>
      </c>
      <c r="H225" s="51">
        <f t="shared" si="104"/>
        <v>34585.5</v>
      </c>
      <c r="I225" s="2">
        <v>42398.3</v>
      </c>
      <c r="J225" s="17">
        <v>9374.7</v>
      </c>
      <c r="K225" s="91">
        <v>840.6</v>
      </c>
      <c r="L225" s="17">
        <v>11066.3</v>
      </c>
      <c r="M225" s="51">
        <f t="shared" si="105"/>
        <v>8181.299999999999</v>
      </c>
      <c r="N225" s="2">
        <v>19247.6</v>
      </c>
      <c r="O225" s="1">
        <f t="shared" si="106"/>
        <v>23150.700000000004</v>
      </c>
    </row>
    <row r="226" spans="2:15" ht="15.75" hidden="1">
      <c r="B226" s="58" t="s">
        <v>63</v>
      </c>
      <c r="C226" s="57" t="s">
        <v>28</v>
      </c>
      <c r="D226" s="17">
        <v>8158.4</v>
      </c>
      <c r="E226" s="17">
        <v>865.7</v>
      </c>
      <c r="F226" s="17">
        <f t="shared" si="103"/>
        <v>115.10000000000105</v>
      </c>
      <c r="G226" s="17">
        <v>9139.2</v>
      </c>
      <c r="H226" s="51">
        <f t="shared" si="104"/>
        <v>32170.8</v>
      </c>
      <c r="I226" s="2">
        <v>41310</v>
      </c>
      <c r="J226" s="17">
        <v>16462.2</v>
      </c>
      <c r="K226" s="91">
        <v>687.2</v>
      </c>
      <c r="L226" s="17">
        <v>21786.3</v>
      </c>
      <c r="M226" s="51">
        <f t="shared" si="105"/>
        <v>14623.2</v>
      </c>
      <c r="N226" s="2">
        <v>36409.5</v>
      </c>
      <c r="O226" s="1">
        <f t="shared" si="106"/>
        <v>4900.5</v>
      </c>
    </row>
    <row r="227" spans="2:15" ht="15.75" hidden="1">
      <c r="B227" s="58" t="s">
        <v>64</v>
      </c>
      <c r="C227" s="57" t="s">
        <v>29</v>
      </c>
      <c r="D227" s="17">
        <v>4736.7</v>
      </c>
      <c r="E227" s="17">
        <v>1108.5</v>
      </c>
      <c r="F227" s="17">
        <f t="shared" si="103"/>
        <v>78.10000000000036</v>
      </c>
      <c r="G227" s="17">
        <v>5923.3</v>
      </c>
      <c r="H227" s="51">
        <f t="shared" si="104"/>
        <v>23284.2</v>
      </c>
      <c r="I227" s="2">
        <v>29207.5</v>
      </c>
      <c r="J227" s="17">
        <v>14679</v>
      </c>
      <c r="K227" s="91">
        <v>722.4</v>
      </c>
      <c r="L227" s="17">
        <v>18608.5</v>
      </c>
      <c r="M227" s="51">
        <f t="shared" si="105"/>
        <v>12831</v>
      </c>
      <c r="N227" s="2">
        <v>31439.5</v>
      </c>
      <c r="O227" s="1">
        <f t="shared" si="106"/>
        <v>-2232</v>
      </c>
    </row>
    <row r="228" spans="2:15" ht="15.75" hidden="1">
      <c r="B228" s="58" t="s">
        <v>65</v>
      </c>
      <c r="C228" s="57" t="s">
        <v>30</v>
      </c>
      <c r="D228" s="17">
        <v>1954.8</v>
      </c>
      <c r="E228" s="17">
        <v>1700.1</v>
      </c>
      <c r="F228" s="17">
        <f t="shared" si="103"/>
        <v>24.200000000000045</v>
      </c>
      <c r="G228" s="17">
        <v>3679.1</v>
      </c>
      <c r="H228" s="51">
        <f t="shared" si="104"/>
        <v>25587.800000000003</v>
      </c>
      <c r="I228" s="2">
        <v>29266.9</v>
      </c>
      <c r="J228" s="17">
        <v>14453.5</v>
      </c>
      <c r="K228" s="91">
        <v>476.1</v>
      </c>
      <c r="L228" s="17">
        <v>16763.5</v>
      </c>
      <c r="M228" s="51">
        <f t="shared" si="105"/>
        <v>13991.8</v>
      </c>
      <c r="N228" s="2">
        <v>30755.3</v>
      </c>
      <c r="O228" s="1">
        <f t="shared" si="106"/>
        <v>-1488.3999999999978</v>
      </c>
    </row>
    <row r="229" spans="2:15" ht="15.75" hidden="1">
      <c r="B229" s="58" t="s">
        <v>66</v>
      </c>
      <c r="C229" s="57" t="s">
        <v>31</v>
      </c>
      <c r="D229" s="17">
        <v>3161</v>
      </c>
      <c r="E229" s="17">
        <v>848.6</v>
      </c>
      <c r="F229" s="17">
        <f>G229-D229-E229</f>
        <v>83.5999999999998</v>
      </c>
      <c r="G229" s="17">
        <v>4093.2</v>
      </c>
      <c r="H229" s="51">
        <f t="shared" si="104"/>
        <v>23621</v>
      </c>
      <c r="I229" s="2">
        <v>27714.2</v>
      </c>
      <c r="J229" s="17">
        <v>16681.6</v>
      </c>
      <c r="K229" s="91">
        <v>823.5</v>
      </c>
      <c r="L229" s="17">
        <v>21084.6</v>
      </c>
      <c r="M229" s="51">
        <f t="shared" si="105"/>
        <v>14578.099999999999</v>
      </c>
      <c r="N229" s="2">
        <v>35662.7</v>
      </c>
      <c r="O229" s="1">
        <f t="shared" si="106"/>
        <v>-7948.499999999996</v>
      </c>
    </row>
    <row r="230" spans="2:15" ht="15.75" hidden="1">
      <c r="B230" s="58" t="s">
        <v>67</v>
      </c>
      <c r="C230" s="57" t="s">
        <v>22</v>
      </c>
      <c r="D230" s="17">
        <v>1919.7</v>
      </c>
      <c r="E230" s="17">
        <v>522.5</v>
      </c>
      <c r="F230" s="17">
        <f t="shared" si="103"/>
        <v>76.70000000000005</v>
      </c>
      <c r="G230" s="17">
        <v>2518.9</v>
      </c>
      <c r="H230" s="51">
        <f t="shared" si="104"/>
        <v>27569.699999999997</v>
      </c>
      <c r="I230" s="2">
        <v>30088.6</v>
      </c>
      <c r="J230" s="17">
        <v>14385.3</v>
      </c>
      <c r="K230" s="91">
        <v>570</v>
      </c>
      <c r="L230" s="17">
        <v>18018.1</v>
      </c>
      <c r="M230" s="51">
        <f t="shared" si="105"/>
        <v>15771.900000000001</v>
      </c>
      <c r="N230" s="2">
        <v>33790</v>
      </c>
      <c r="O230" s="1">
        <f t="shared" si="106"/>
        <v>-3701.4000000000015</v>
      </c>
    </row>
    <row r="231" spans="2:15" ht="15.75" hidden="1">
      <c r="B231" s="58" t="s">
        <v>68</v>
      </c>
      <c r="C231" s="57" t="s">
        <v>33</v>
      </c>
      <c r="D231" s="17">
        <v>1055.9</v>
      </c>
      <c r="E231" s="17">
        <v>1400.8</v>
      </c>
      <c r="F231" s="17">
        <f t="shared" si="103"/>
        <v>46.600000000000136</v>
      </c>
      <c r="G231" s="17">
        <v>2503.3</v>
      </c>
      <c r="H231" s="51">
        <f t="shared" si="104"/>
        <v>46029.299999999996</v>
      </c>
      <c r="I231" s="2">
        <v>48532.6</v>
      </c>
      <c r="J231" s="17">
        <v>12974.2</v>
      </c>
      <c r="K231" s="91">
        <v>710.8</v>
      </c>
      <c r="L231" s="17">
        <v>15646.8</v>
      </c>
      <c r="M231" s="51">
        <f t="shared" si="105"/>
        <v>15723.8</v>
      </c>
      <c r="N231" s="2">
        <v>31370.6</v>
      </c>
      <c r="O231" s="1">
        <f t="shared" si="106"/>
        <v>17162</v>
      </c>
    </row>
    <row r="232" spans="2:15" ht="15.75" hidden="1">
      <c r="B232" s="58" t="s">
        <v>69</v>
      </c>
      <c r="C232" s="57" t="s">
        <v>23</v>
      </c>
      <c r="D232" s="17">
        <v>3811.3</v>
      </c>
      <c r="E232" s="17">
        <v>498.5</v>
      </c>
      <c r="F232" s="17">
        <f>G232-D232-E232</f>
        <v>64.39999999999964</v>
      </c>
      <c r="G232" s="17">
        <v>4374.2</v>
      </c>
      <c r="H232" s="51">
        <f t="shared" si="104"/>
        <v>25021.5</v>
      </c>
      <c r="I232" s="2">
        <v>29395.7</v>
      </c>
      <c r="J232" s="17">
        <v>13957.4</v>
      </c>
      <c r="K232" s="91">
        <v>634.5</v>
      </c>
      <c r="L232" s="17">
        <v>16991.3</v>
      </c>
      <c r="M232" s="51">
        <f t="shared" si="105"/>
        <v>15881.399999999998</v>
      </c>
      <c r="N232" s="2">
        <v>32872.7</v>
      </c>
      <c r="O232" s="1">
        <f t="shared" si="106"/>
        <v>-3476.9999999999964</v>
      </c>
    </row>
    <row r="233" spans="2:15" ht="15.75" hidden="1">
      <c r="B233" s="58" t="s">
        <v>70</v>
      </c>
      <c r="C233" s="57" t="s">
        <v>24</v>
      </c>
      <c r="D233" s="17">
        <v>1590.1</v>
      </c>
      <c r="E233" s="17">
        <v>564.1</v>
      </c>
      <c r="F233" s="17">
        <f>G233-D233-E233</f>
        <v>218.89999999999998</v>
      </c>
      <c r="G233" s="17">
        <v>2373.1</v>
      </c>
      <c r="H233" s="51">
        <f t="shared" si="104"/>
        <v>35708.3</v>
      </c>
      <c r="I233" s="2">
        <v>38081.4</v>
      </c>
      <c r="J233" s="17">
        <v>12086.9</v>
      </c>
      <c r="K233" s="91">
        <v>672.1</v>
      </c>
      <c r="L233" s="17">
        <v>16606.5</v>
      </c>
      <c r="M233" s="51">
        <f t="shared" si="105"/>
        <v>15588.5</v>
      </c>
      <c r="N233" s="2">
        <v>32195</v>
      </c>
      <c r="O233" s="1">
        <f t="shared" si="106"/>
        <v>5886.4000000000015</v>
      </c>
    </row>
    <row r="234" spans="2:15" ht="15.75" hidden="1">
      <c r="B234" s="58" t="s">
        <v>71</v>
      </c>
      <c r="C234" s="57" t="s">
        <v>25</v>
      </c>
      <c r="D234" s="17">
        <v>2094.2</v>
      </c>
      <c r="E234" s="17">
        <v>271.8</v>
      </c>
      <c r="F234" s="17">
        <f>G234-D234-E234</f>
        <v>695.7</v>
      </c>
      <c r="G234" s="17">
        <v>3061.7</v>
      </c>
      <c r="H234" s="51">
        <f t="shared" si="104"/>
        <v>28214.3</v>
      </c>
      <c r="I234" s="2">
        <v>31276</v>
      </c>
      <c r="J234" s="17">
        <v>13819</v>
      </c>
      <c r="K234" s="91">
        <v>991.8</v>
      </c>
      <c r="L234" s="17">
        <v>15924.3</v>
      </c>
      <c r="M234" s="51">
        <f t="shared" si="105"/>
        <v>13070.8</v>
      </c>
      <c r="N234" s="2">
        <v>28995.1</v>
      </c>
      <c r="O234" s="1">
        <f t="shared" si="106"/>
        <v>2280.9000000000015</v>
      </c>
    </row>
    <row r="235" spans="2:15" ht="15.75" hidden="1">
      <c r="B235" s="58" t="s">
        <v>61</v>
      </c>
      <c r="C235" s="57" t="s">
        <v>26</v>
      </c>
      <c r="D235" s="17">
        <v>2672.6</v>
      </c>
      <c r="E235" s="17">
        <v>549.8</v>
      </c>
      <c r="F235" s="17">
        <f>G235-D235-E235</f>
        <v>594.8</v>
      </c>
      <c r="G235" s="17">
        <v>3817.2</v>
      </c>
      <c r="H235" s="51">
        <f t="shared" si="104"/>
        <v>39249</v>
      </c>
      <c r="I235" s="2">
        <v>43066.2</v>
      </c>
      <c r="J235" s="17">
        <v>14360.2</v>
      </c>
      <c r="K235" s="91">
        <v>1407.7</v>
      </c>
      <c r="L235" s="17">
        <v>17419.2</v>
      </c>
      <c r="M235" s="51">
        <f t="shared" si="105"/>
        <v>16013.3</v>
      </c>
      <c r="N235" s="2">
        <v>33432.5</v>
      </c>
      <c r="O235" s="1">
        <f t="shared" si="106"/>
        <v>9633.699999999997</v>
      </c>
    </row>
    <row r="236" spans="2:15" ht="15.75" hidden="1">
      <c r="B236" s="28"/>
      <c r="C236" s="57"/>
      <c r="D236" s="17"/>
      <c r="E236" s="17"/>
      <c r="F236" s="17"/>
      <c r="G236" s="17"/>
      <c r="H236" s="51"/>
      <c r="I236" s="2"/>
      <c r="J236" s="17"/>
      <c r="K236" s="91"/>
      <c r="L236" s="17"/>
      <c r="M236" s="51"/>
      <c r="N236" s="2"/>
      <c r="O236" s="1"/>
    </row>
    <row r="237" spans="2:15" ht="15" customHeight="1" hidden="1">
      <c r="B237" s="65">
        <v>2006</v>
      </c>
      <c r="C237" s="64">
        <v>2006</v>
      </c>
      <c r="D237" s="17"/>
      <c r="E237" s="17"/>
      <c r="F237" s="17"/>
      <c r="G237" s="17"/>
      <c r="H237" s="51"/>
      <c r="I237" s="2"/>
      <c r="J237" s="17"/>
      <c r="K237" s="91"/>
      <c r="L237" s="17"/>
      <c r="M237" s="51"/>
      <c r="N237" s="2"/>
      <c r="O237" s="1"/>
    </row>
    <row r="238" spans="2:15" ht="15.75" hidden="1">
      <c r="B238" s="28" t="s">
        <v>73</v>
      </c>
      <c r="C238" s="67" t="s">
        <v>41</v>
      </c>
      <c r="D238" s="17">
        <v>1552</v>
      </c>
      <c r="E238" s="17">
        <v>496</v>
      </c>
      <c r="F238" s="17">
        <f aca="true" t="shared" si="107" ref="F238:F259">G238-D238-E238</f>
        <v>54.19999999999982</v>
      </c>
      <c r="G238" s="17">
        <v>2102.2</v>
      </c>
      <c r="H238" s="51">
        <f aca="true" t="shared" si="108" ref="H238:H269">I238-G238</f>
        <v>17217</v>
      </c>
      <c r="I238" s="2">
        <v>19319.2</v>
      </c>
      <c r="J238" s="17">
        <v>11811.9</v>
      </c>
      <c r="K238" s="91">
        <v>842.8</v>
      </c>
      <c r="L238" s="17">
        <v>14680</v>
      </c>
      <c r="M238" s="51">
        <f aca="true" t="shared" si="109" ref="M238:M269">N238-L238</f>
        <v>10676</v>
      </c>
      <c r="N238" s="2">
        <v>25356</v>
      </c>
      <c r="O238" s="1">
        <f aca="true" t="shared" si="110" ref="O238:O269">I238-N238</f>
        <v>-6036.799999999999</v>
      </c>
    </row>
    <row r="239" spans="2:15" ht="15.75" hidden="1">
      <c r="B239" s="58" t="s">
        <v>62</v>
      </c>
      <c r="C239" s="67" t="s">
        <v>40</v>
      </c>
      <c r="D239" s="17">
        <v>1589.6</v>
      </c>
      <c r="E239" s="17">
        <v>607.2</v>
      </c>
      <c r="F239" s="17">
        <f t="shared" si="107"/>
        <v>510.79999999999995</v>
      </c>
      <c r="G239" s="17">
        <v>2707.6</v>
      </c>
      <c r="H239" s="51">
        <f t="shared" si="108"/>
        <v>22961.2</v>
      </c>
      <c r="I239" s="2">
        <v>25668.8</v>
      </c>
      <c r="J239" s="17">
        <v>12949.6</v>
      </c>
      <c r="K239" s="91">
        <v>3987.7</v>
      </c>
      <c r="L239" s="17">
        <v>19132.8</v>
      </c>
      <c r="M239" s="51">
        <f t="shared" si="109"/>
        <v>12126.3</v>
      </c>
      <c r="N239" s="2">
        <v>31259.1</v>
      </c>
      <c r="O239" s="1">
        <f t="shared" si="110"/>
        <v>-5590.299999999999</v>
      </c>
    </row>
    <row r="240" spans="2:15" ht="15.75" hidden="1">
      <c r="B240" s="58" t="s">
        <v>63</v>
      </c>
      <c r="C240" s="57" t="s">
        <v>28</v>
      </c>
      <c r="D240" s="17">
        <v>787.2</v>
      </c>
      <c r="E240" s="17">
        <v>571.6</v>
      </c>
      <c r="F240" s="17">
        <f t="shared" si="107"/>
        <v>219.9999999999999</v>
      </c>
      <c r="G240" s="17">
        <v>1578.8</v>
      </c>
      <c r="H240" s="51">
        <f t="shared" si="108"/>
        <v>24272.4</v>
      </c>
      <c r="I240" s="2">
        <v>25851.2</v>
      </c>
      <c r="J240" s="17">
        <v>13972.3</v>
      </c>
      <c r="K240" s="91">
        <v>908.2</v>
      </c>
      <c r="L240" s="17">
        <v>19224.6</v>
      </c>
      <c r="M240" s="51">
        <f t="shared" si="109"/>
        <v>17128.200000000004</v>
      </c>
      <c r="N240" s="2">
        <v>36352.8</v>
      </c>
      <c r="O240" s="1">
        <f t="shared" si="110"/>
        <v>-10501.600000000002</v>
      </c>
    </row>
    <row r="241" spans="2:15" ht="15.75" hidden="1">
      <c r="B241" s="58" t="s">
        <v>64</v>
      </c>
      <c r="C241" s="57" t="s">
        <v>29</v>
      </c>
      <c r="D241" s="17">
        <v>405.7</v>
      </c>
      <c r="E241" s="17">
        <v>953.3</v>
      </c>
      <c r="F241" s="17">
        <f t="shared" si="107"/>
        <v>11.299999999999955</v>
      </c>
      <c r="G241" s="17">
        <v>1370.3</v>
      </c>
      <c r="H241" s="51">
        <f t="shared" si="108"/>
        <v>21179.8</v>
      </c>
      <c r="I241" s="2">
        <v>22550.1</v>
      </c>
      <c r="J241" s="17">
        <v>11810.8</v>
      </c>
      <c r="K241" s="91">
        <v>735.6</v>
      </c>
      <c r="L241" s="17">
        <v>18949.9</v>
      </c>
      <c r="M241" s="51">
        <f t="shared" si="109"/>
        <v>17076.1</v>
      </c>
      <c r="N241" s="2">
        <v>36026</v>
      </c>
      <c r="O241" s="1">
        <f t="shared" si="110"/>
        <v>-13475.900000000001</v>
      </c>
    </row>
    <row r="242" spans="2:15" ht="15.75" hidden="1">
      <c r="B242" s="58" t="s">
        <v>65</v>
      </c>
      <c r="C242" s="57" t="s">
        <v>30</v>
      </c>
      <c r="D242" s="17">
        <v>964.8</v>
      </c>
      <c r="E242" s="17">
        <v>1010.3</v>
      </c>
      <c r="F242" s="17">
        <f t="shared" si="107"/>
        <v>4.100000000000136</v>
      </c>
      <c r="G242" s="17">
        <v>1979.2</v>
      </c>
      <c r="H242" s="51">
        <f t="shared" si="108"/>
        <v>20221.3</v>
      </c>
      <c r="I242" s="2">
        <v>22200.5</v>
      </c>
      <c r="J242" s="17">
        <v>10231.4</v>
      </c>
      <c r="K242" s="91">
        <v>1063.3</v>
      </c>
      <c r="L242" s="17">
        <v>12584.2</v>
      </c>
      <c r="M242" s="51">
        <f t="shared" si="109"/>
        <v>13014</v>
      </c>
      <c r="N242" s="2">
        <v>25598.2</v>
      </c>
      <c r="O242" s="1">
        <f t="shared" si="110"/>
        <v>-3397.7000000000007</v>
      </c>
    </row>
    <row r="243" spans="2:15" ht="15.75" hidden="1">
      <c r="B243" s="58" t="s">
        <v>66</v>
      </c>
      <c r="C243" s="57" t="s">
        <v>31</v>
      </c>
      <c r="D243" s="17">
        <v>587.1</v>
      </c>
      <c r="E243" s="17">
        <v>883.3</v>
      </c>
      <c r="F243" s="17">
        <f t="shared" si="107"/>
        <v>46.10000000000002</v>
      </c>
      <c r="G243" s="17">
        <v>1516.5</v>
      </c>
      <c r="H243" s="51">
        <f t="shared" si="108"/>
        <v>24652.1</v>
      </c>
      <c r="I243" s="2">
        <v>26168.6</v>
      </c>
      <c r="J243" s="17">
        <v>16987.9</v>
      </c>
      <c r="K243" s="91">
        <v>664.3</v>
      </c>
      <c r="L243" s="17">
        <v>19905.7</v>
      </c>
      <c r="M243" s="51">
        <f t="shared" si="109"/>
        <v>20984.600000000002</v>
      </c>
      <c r="N243" s="2">
        <v>40890.3</v>
      </c>
      <c r="O243" s="1">
        <f t="shared" si="110"/>
        <v>-14721.700000000004</v>
      </c>
    </row>
    <row r="244" spans="2:15" ht="15.75" hidden="1">
      <c r="B244" s="58" t="s">
        <v>67</v>
      </c>
      <c r="C244" s="57" t="s">
        <v>22</v>
      </c>
      <c r="D244" s="17">
        <v>620.4</v>
      </c>
      <c r="E244" s="17">
        <v>777.4</v>
      </c>
      <c r="F244" s="17">
        <f t="shared" si="107"/>
        <v>111.60000000000014</v>
      </c>
      <c r="G244" s="17">
        <v>1509.4</v>
      </c>
      <c r="H244" s="51">
        <f t="shared" si="108"/>
        <v>29093.1</v>
      </c>
      <c r="I244" s="2">
        <v>30602.5</v>
      </c>
      <c r="J244" s="17">
        <v>13633</v>
      </c>
      <c r="K244" s="91">
        <v>594</v>
      </c>
      <c r="L244" s="17">
        <v>17189.9</v>
      </c>
      <c r="M244" s="51">
        <f t="shared" si="109"/>
        <v>14957.699999999997</v>
      </c>
      <c r="N244" s="2">
        <v>32147.6</v>
      </c>
      <c r="O244" s="1">
        <f t="shared" si="110"/>
        <v>-1545.0999999999985</v>
      </c>
    </row>
    <row r="245" spans="2:15" ht="15.75" hidden="1">
      <c r="B245" s="58" t="s">
        <v>68</v>
      </c>
      <c r="C245" s="57" t="s">
        <v>33</v>
      </c>
      <c r="D245" s="17">
        <v>4389.3</v>
      </c>
      <c r="E245" s="17">
        <v>792.7</v>
      </c>
      <c r="F245" s="17">
        <f t="shared" si="107"/>
        <v>3328.7000000000007</v>
      </c>
      <c r="G245" s="17">
        <v>8510.7</v>
      </c>
      <c r="H245" s="51">
        <f t="shared" si="108"/>
        <v>48300.3</v>
      </c>
      <c r="I245" s="2">
        <v>56811</v>
      </c>
      <c r="J245" s="17">
        <v>20074</v>
      </c>
      <c r="K245" s="91">
        <v>1061</v>
      </c>
      <c r="L245" s="17">
        <v>23289</v>
      </c>
      <c r="M245" s="51">
        <f t="shared" si="109"/>
        <v>21224.1</v>
      </c>
      <c r="N245" s="2">
        <v>44513.1</v>
      </c>
      <c r="O245" s="1">
        <f t="shared" si="110"/>
        <v>12297.900000000001</v>
      </c>
    </row>
    <row r="246" spans="2:15" ht="15.75" hidden="1">
      <c r="B246" s="58" t="s">
        <v>69</v>
      </c>
      <c r="C246" s="57" t="s">
        <v>23</v>
      </c>
      <c r="D246" s="17">
        <v>4504.5</v>
      </c>
      <c r="E246" s="17">
        <v>957.5</v>
      </c>
      <c r="F246" s="17">
        <f t="shared" si="107"/>
        <v>48.80000000000018</v>
      </c>
      <c r="G246" s="17">
        <v>5510.8</v>
      </c>
      <c r="H246" s="51">
        <f t="shared" si="108"/>
        <v>23017</v>
      </c>
      <c r="I246" s="2">
        <v>28527.8</v>
      </c>
      <c r="J246" s="17">
        <v>17475.8</v>
      </c>
      <c r="K246" s="91">
        <v>1187.3</v>
      </c>
      <c r="L246" s="17">
        <v>20435.2</v>
      </c>
      <c r="M246" s="51">
        <f t="shared" si="109"/>
        <v>14473.7</v>
      </c>
      <c r="N246" s="2">
        <v>34908.9</v>
      </c>
      <c r="O246" s="1">
        <f t="shared" si="110"/>
        <v>-6381.100000000002</v>
      </c>
    </row>
    <row r="247" spans="2:15" ht="15.75" hidden="1">
      <c r="B247" s="58" t="s">
        <v>70</v>
      </c>
      <c r="C247" s="57" t="s">
        <v>24</v>
      </c>
      <c r="D247" s="17">
        <v>5967.3</v>
      </c>
      <c r="E247" s="17">
        <v>547.3</v>
      </c>
      <c r="F247" s="17">
        <f t="shared" si="107"/>
        <v>27.000000000000227</v>
      </c>
      <c r="G247" s="17">
        <v>6541.6</v>
      </c>
      <c r="H247" s="51">
        <f t="shared" si="108"/>
        <v>24140.5</v>
      </c>
      <c r="I247" s="2">
        <v>30682.1</v>
      </c>
      <c r="J247" s="17">
        <v>14729.2</v>
      </c>
      <c r="K247" s="91">
        <v>493.9</v>
      </c>
      <c r="L247" s="17">
        <v>18375.3</v>
      </c>
      <c r="M247" s="51">
        <f t="shared" si="109"/>
        <v>17680.3</v>
      </c>
      <c r="N247" s="2">
        <v>36055.6</v>
      </c>
      <c r="O247" s="1">
        <f t="shared" si="110"/>
        <v>-5373.5</v>
      </c>
    </row>
    <row r="248" spans="2:15" ht="15.75" hidden="1">
      <c r="B248" s="58" t="s">
        <v>71</v>
      </c>
      <c r="C248" s="57" t="s">
        <v>25</v>
      </c>
      <c r="D248" s="17">
        <v>7515.7</v>
      </c>
      <c r="E248" s="17">
        <v>124.1</v>
      </c>
      <c r="F248" s="17">
        <f t="shared" si="107"/>
        <v>781.7000000000002</v>
      </c>
      <c r="G248" s="17">
        <v>8421.5</v>
      </c>
      <c r="H248" s="51">
        <f t="shared" si="108"/>
        <v>27051.199999999997</v>
      </c>
      <c r="I248" s="2">
        <v>35472.7</v>
      </c>
      <c r="J248" s="17">
        <v>14376.6</v>
      </c>
      <c r="K248" s="91">
        <v>45.6</v>
      </c>
      <c r="L248" s="17">
        <v>16514.3</v>
      </c>
      <c r="M248" s="51">
        <f t="shared" si="109"/>
        <v>16506.3</v>
      </c>
      <c r="N248" s="2">
        <v>33020.6</v>
      </c>
      <c r="O248" s="1">
        <f t="shared" si="110"/>
        <v>2452.0999999999985</v>
      </c>
    </row>
    <row r="249" spans="2:15" ht="15.75" hidden="1">
      <c r="B249" s="58" t="s">
        <v>61</v>
      </c>
      <c r="C249" s="57" t="s">
        <v>26</v>
      </c>
      <c r="D249" s="17">
        <v>8740.7</v>
      </c>
      <c r="E249" s="17">
        <v>209.5</v>
      </c>
      <c r="F249" s="17">
        <f t="shared" si="107"/>
        <v>313.5</v>
      </c>
      <c r="G249" s="17">
        <v>9263.7</v>
      </c>
      <c r="H249" s="51">
        <f t="shared" si="108"/>
        <v>82578.6</v>
      </c>
      <c r="I249" s="2">
        <v>91842.3</v>
      </c>
      <c r="J249" s="17">
        <v>13139.6</v>
      </c>
      <c r="K249" s="91">
        <v>1966.5</v>
      </c>
      <c r="L249" s="17">
        <v>17710.5</v>
      </c>
      <c r="M249" s="51">
        <f t="shared" si="109"/>
        <v>21928.300000000003</v>
      </c>
      <c r="N249" s="2">
        <v>39638.8</v>
      </c>
      <c r="O249" s="1">
        <f t="shared" si="110"/>
        <v>52203.5</v>
      </c>
    </row>
    <row r="250" spans="2:15" ht="9" customHeight="1" hidden="1">
      <c r="B250" s="28"/>
      <c r="C250" s="57"/>
      <c r="D250" s="17"/>
      <c r="E250" s="17"/>
      <c r="F250" s="17"/>
      <c r="G250" s="17"/>
      <c r="H250" s="51"/>
      <c r="I250" s="2"/>
      <c r="J250" s="17"/>
      <c r="K250" s="91"/>
      <c r="L250" s="17"/>
      <c r="M250" s="51"/>
      <c r="N250" s="2"/>
      <c r="O250" s="1"/>
    </row>
    <row r="251" spans="2:15" ht="15" customHeight="1" hidden="1">
      <c r="B251" s="65">
        <v>2007</v>
      </c>
      <c r="C251" s="64">
        <v>2007</v>
      </c>
      <c r="D251" s="17"/>
      <c r="E251" s="17"/>
      <c r="F251" s="17"/>
      <c r="G251" s="17"/>
      <c r="H251" s="51"/>
      <c r="I251" s="2"/>
      <c r="J251" s="17"/>
      <c r="K251" s="91"/>
      <c r="L251" s="17"/>
      <c r="M251" s="51"/>
      <c r="N251" s="2"/>
      <c r="O251" s="1"/>
    </row>
    <row r="252" spans="2:15" ht="15.75" hidden="1">
      <c r="B252" s="28" t="s">
        <v>73</v>
      </c>
      <c r="C252" s="57" t="s">
        <v>39</v>
      </c>
      <c r="D252" s="17">
        <v>5073.2</v>
      </c>
      <c r="E252" s="17">
        <v>137.2</v>
      </c>
      <c r="F252" s="17">
        <f t="shared" si="107"/>
        <v>216.6000000000002</v>
      </c>
      <c r="G252" s="17">
        <v>5427</v>
      </c>
      <c r="H252" s="51">
        <f t="shared" si="108"/>
        <v>20366.5</v>
      </c>
      <c r="I252" s="2">
        <v>25793.5</v>
      </c>
      <c r="J252" s="17">
        <v>17410.8</v>
      </c>
      <c r="K252" s="91">
        <v>56.8</v>
      </c>
      <c r="L252" s="17">
        <v>19519.4</v>
      </c>
      <c r="M252" s="51">
        <f t="shared" si="109"/>
        <v>16642.1</v>
      </c>
      <c r="N252" s="2">
        <v>36161.5</v>
      </c>
      <c r="O252" s="1">
        <f t="shared" si="110"/>
        <v>-10368</v>
      </c>
    </row>
    <row r="253" spans="2:15" ht="15.75" hidden="1">
      <c r="B253" s="58" t="s">
        <v>62</v>
      </c>
      <c r="C253" s="57" t="s">
        <v>27</v>
      </c>
      <c r="D253" s="17">
        <v>3704.4</v>
      </c>
      <c r="E253" s="17">
        <v>786.4</v>
      </c>
      <c r="F253" s="17">
        <f t="shared" si="107"/>
        <v>45.800000000000296</v>
      </c>
      <c r="G253" s="17">
        <v>4536.6</v>
      </c>
      <c r="H253" s="51">
        <f t="shared" si="108"/>
        <v>26166.199999999997</v>
      </c>
      <c r="I253" s="2">
        <v>30702.8</v>
      </c>
      <c r="J253" s="17">
        <v>11403.6</v>
      </c>
      <c r="K253" s="91" t="s">
        <v>37</v>
      </c>
      <c r="L253" s="17">
        <v>13253.3</v>
      </c>
      <c r="M253" s="51">
        <f t="shared" si="109"/>
        <v>15634.7</v>
      </c>
      <c r="N253" s="2">
        <v>28888</v>
      </c>
      <c r="O253" s="1">
        <f t="shared" si="110"/>
        <v>1814.7999999999993</v>
      </c>
    </row>
    <row r="254" spans="2:15" ht="15.75" hidden="1">
      <c r="B254" s="58" t="s">
        <v>63</v>
      </c>
      <c r="C254" s="57" t="s">
        <v>28</v>
      </c>
      <c r="D254" s="17">
        <v>2391.9</v>
      </c>
      <c r="E254" s="17">
        <v>572.3</v>
      </c>
      <c r="F254" s="17">
        <f t="shared" si="107"/>
        <v>38.600000000000136</v>
      </c>
      <c r="G254" s="17">
        <v>3002.8</v>
      </c>
      <c r="H254" s="51">
        <f t="shared" si="108"/>
        <v>45517.5</v>
      </c>
      <c r="I254" s="2">
        <v>48520.3</v>
      </c>
      <c r="J254" s="17">
        <v>15560.6</v>
      </c>
      <c r="K254" s="91" t="s">
        <v>37</v>
      </c>
      <c r="L254" s="17">
        <v>20782.7</v>
      </c>
      <c r="M254" s="51">
        <f t="shared" si="109"/>
        <v>16024.3</v>
      </c>
      <c r="N254" s="2">
        <v>36807</v>
      </c>
      <c r="O254" s="1">
        <f t="shared" si="110"/>
        <v>11713.300000000003</v>
      </c>
    </row>
    <row r="255" spans="2:15" ht="15.75" hidden="1">
      <c r="B255" s="58" t="s">
        <v>64</v>
      </c>
      <c r="C255" s="57" t="s">
        <v>29</v>
      </c>
      <c r="D255" s="17">
        <v>7812</v>
      </c>
      <c r="E255" s="17">
        <v>652.3</v>
      </c>
      <c r="F255" s="17">
        <f t="shared" si="107"/>
        <v>36.200000000000045</v>
      </c>
      <c r="G255" s="17">
        <v>8500.5</v>
      </c>
      <c r="H255" s="51">
        <f t="shared" si="108"/>
        <v>51083.7</v>
      </c>
      <c r="I255" s="2">
        <v>59584.2</v>
      </c>
      <c r="J255" s="17">
        <v>14738.9</v>
      </c>
      <c r="K255" s="91">
        <v>500.2</v>
      </c>
      <c r="L255" s="17">
        <v>17509.2</v>
      </c>
      <c r="M255" s="51">
        <f t="shared" si="109"/>
        <v>13595.399999999998</v>
      </c>
      <c r="N255" s="2">
        <v>31104.6</v>
      </c>
      <c r="O255" s="1">
        <f t="shared" si="110"/>
        <v>28479.6</v>
      </c>
    </row>
    <row r="256" spans="2:15" ht="15.75" hidden="1">
      <c r="B256" s="58" t="s">
        <v>65</v>
      </c>
      <c r="C256" s="57" t="s">
        <v>30</v>
      </c>
      <c r="D256" s="17">
        <v>2004.9</v>
      </c>
      <c r="E256" s="17">
        <v>757.7</v>
      </c>
      <c r="F256" s="17">
        <f>G256-D256-E256</f>
        <v>12.599999999999682</v>
      </c>
      <c r="G256" s="17">
        <v>2775.2</v>
      </c>
      <c r="H256" s="51">
        <f>I256-G256</f>
        <v>27254</v>
      </c>
      <c r="I256" s="2">
        <v>30029.2</v>
      </c>
      <c r="J256" s="17">
        <v>20616.4</v>
      </c>
      <c r="K256" s="91">
        <v>113.7</v>
      </c>
      <c r="L256" s="17">
        <v>24793.6</v>
      </c>
      <c r="M256" s="51">
        <f t="shared" si="109"/>
        <v>17999.800000000003</v>
      </c>
      <c r="N256" s="2">
        <v>42793.4</v>
      </c>
      <c r="O256" s="1">
        <f t="shared" si="110"/>
        <v>-12764.2</v>
      </c>
    </row>
    <row r="257" spans="2:15" ht="15.75" hidden="1">
      <c r="B257" s="58" t="s">
        <v>66</v>
      </c>
      <c r="C257" s="57" t="s">
        <v>31</v>
      </c>
      <c r="D257" s="17">
        <v>5007.6</v>
      </c>
      <c r="E257" s="17">
        <v>1409.2</v>
      </c>
      <c r="F257" s="17">
        <f t="shared" si="107"/>
        <v>11.299999999999955</v>
      </c>
      <c r="G257" s="17">
        <v>6428.1</v>
      </c>
      <c r="H257" s="51">
        <f t="shared" si="108"/>
        <v>31512.5</v>
      </c>
      <c r="I257" s="2">
        <v>37940.6</v>
      </c>
      <c r="J257" s="17">
        <v>17365.3</v>
      </c>
      <c r="K257" s="91">
        <v>398.7</v>
      </c>
      <c r="L257" s="17">
        <v>23462.8</v>
      </c>
      <c r="M257" s="51">
        <f t="shared" si="109"/>
        <v>19650.399999999998</v>
      </c>
      <c r="N257" s="2">
        <v>43113.2</v>
      </c>
      <c r="O257" s="1">
        <f t="shared" si="110"/>
        <v>-5172.5999999999985</v>
      </c>
    </row>
    <row r="258" spans="2:15" ht="15.75" hidden="1">
      <c r="B258" s="58" t="s">
        <v>67</v>
      </c>
      <c r="C258" s="57" t="s">
        <v>22</v>
      </c>
      <c r="D258" s="17">
        <v>1712.2</v>
      </c>
      <c r="E258" s="17">
        <v>788.1</v>
      </c>
      <c r="F258" s="17">
        <f t="shared" si="107"/>
        <v>65.69999999999993</v>
      </c>
      <c r="G258" s="17">
        <v>2566</v>
      </c>
      <c r="H258" s="51">
        <f t="shared" si="108"/>
        <v>28501.3</v>
      </c>
      <c r="I258" s="2">
        <v>31067.3</v>
      </c>
      <c r="J258" s="17">
        <v>20666.4</v>
      </c>
      <c r="K258" s="91">
        <v>177.5</v>
      </c>
      <c r="L258" s="17">
        <v>24357.9</v>
      </c>
      <c r="M258" s="51">
        <f t="shared" si="109"/>
        <v>14934.299999999996</v>
      </c>
      <c r="N258" s="2">
        <v>39292.2</v>
      </c>
      <c r="O258" s="1">
        <f t="shared" si="110"/>
        <v>-8224.899999999998</v>
      </c>
    </row>
    <row r="259" spans="2:15" ht="15.75" hidden="1">
      <c r="B259" s="58" t="s">
        <v>68</v>
      </c>
      <c r="C259" s="57" t="s">
        <v>33</v>
      </c>
      <c r="D259" s="17">
        <v>301.4</v>
      </c>
      <c r="E259" s="17">
        <v>896.1</v>
      </c>
      <c r="F259" s="17">
        <f t="shared" si="107"/>
        <v>41.90000000000009</v>
      </c>
      <c r="G259" s="17">
        <v>1239.4</v>
      </c>
      <c r="H259" s="51">
        <f t="shared" si="108"/>
        <v>33520.6</v>
      </c>
      <c r="I259" s="2">
        <v>34760</v>
      </c>
      <c r="J259" s="17">
        <v>26638.7</v>
      </c>
      <c r="K259" s="91">
        <v>1156.7</v>
      </c>
      <c r="L259" s="17">
        <v>29664.2</v>
      </c>
      <c r="M259" s="51">
        <f t="shared" si="109"/>
        <v>15708.999999999996</v>
      </c>
      <c r="N259" s="2">
        <v>45373.2</v>
      </c>
      <c r="O259" s="1">
        <f t="shared" si="110"/>
        <v>-10613.199999999997</v>
      </c>
    </row>
    <row r="260" spans="2:15" ht="15.75" hidden="1">
      <c r="B260" s="58" t="s">
        <v>69</v>
      </c>
      <c r="C260" s="57" t="s">
        <v>23</v>
      </c>
      <c r="D260" s="17">
        <v>2301.2</v>
      </c>
      <c r="E260" s="17">
        <v>405.6</v>
      </c>
      <c r="F260" s="17">
        <f>G260-D260-E260</f>
        <v>64.50000000000034</v>
      </c>
      <c r="G260" s="17">
        <v>2771.3</v>
      </c>
      <c r="H260" s="51">
        <f t="shared" si="108"/>
        <v>33740.399999999994</v>
      </c>
      <c r="I260" s="2">
        <v>36511.7</v>
      </c>
      <c r="J260" s="17">
        <v>19044.1</v>
      </c>
      <c r="K260" s="91">
        <v>76</v>
      </c>
      <c r="L260" s="17">
        <v>27007.7</v>
      </c>
      <c r="M260" s="51">
        <f t="shared" si="109"/>
        <v>14864.499999999996</v>
      </c>
      <c r="N260" s="2">
        <v>41872.2</v>
      </c>
      <c r="O260" s="1">
        <f t="shared" si="110"/>
        <v>-5360.5</v>
      </c>
    </row>
    <row r="261" spans="2:15" ht="15.75" hidden="1">
      <c r="B261" s="58" t="s">
        <v>70</v>
      </c>
      <c r="C261" s="57" t="s">
        <v>24</v>
      </c>
      <c r="D261" s="17">
        <v>3031.8</v>
      </c>
      <c r="E261" s="17">
        <v>452.9</v>
      </c>
      <c r="F261" s="17">
        <f>G261-D261-E261</f>
        <v>570.1999999999999</v>
      </c>
      <c r="G261" s="17">
        <v>4054.9</v>
      </c>
      <c r="H261" s="51">
        <f t="shared" si="108"/>
        <v>39318.5</v>
      </c>
      <c r="I261" s="2">
        <v>43373.4</v>
      </c>
      <c r="J261" s="17">
        <v>20698.1</v>
      </c>
      <c r="K261" s="91">
        <v>10.5</v>
      </c>
      <c r="L261" s="17">
        <v>24671</v>
      </c>
      <c r="M261" s="51">
        <f t="shared" si="109"/>
        <v>16154.400000000001</v>
      </c>
      <c r="N261" s="2">
        <v>40825.4</v>
      </c>
      <c r="O261" s="1">
        <f t="shared" si="110"/>
        <v>2548</v>
      </c>
    </row>
    <row r="262" spans="2:15" ht="15.75" hidden="1">
      <c r="B262" s="58" t="s">
        <v>71</v>
      </c>
      <c r="C262" s="57" t="s">
        <v>25</v>
      </c>
      <c r="D262" s="17">
        <v>1340.2</v>
      </c>
      <c r="E262" s="17">
        <v>740.9</v>
      </c>
      <c r="F262" s="17">
        <f>G262-D262-E262</f>
        <v>27.899999999999977</v>
      </c>
      <c r="G262" s="17">
        <v>2109</v>
      </c>
      <c r="H262" s="51">
        <f t="shared" si="108"/>
        <v>37964.2</v>
      </c>
      <c r="I262" s="2">
        <v>40073.2</v>
      </c>
      <c r="J262" s="17">
        <v>24728.6</v>
      </c>
      <c r="K262" s="91">
        <v>129.4</v>
      </c>
      <c r="L262" s="17">
        <v>29006</v>
      </c>
      <c r="M262" s="51">
        <f t="shared" si="109"/>
        <v>19217.699999999997</v>
      </c>
      <c r="N262" s="2">
        <v>48223.7</v>
      </c>
      <c r="O262" s="1">
        <f t="shared" si="110"/>
        <v>-8150.5</v>
      </c>
    </row>
    <row r="263" spans="2:15" ht="16.5" customHeight="1" hidden="1">
      <c r="B263" s="58" t="s">
        <v>61</v>
      </c>
      <c r="C263" s="57" t="s">
        <v>26</v>
      </c>
      <c r="D263" s="17">
        <v>1409.4</v>
      </c>
      <c r="E263" s="17">
        <v>440.9</v>
      </c>
      <c r="F263" s="17">
        <f>G263-D263-E263</f>
        <v>807.6</v>
      </c>
      <c r="G263" s="17">
        <v>2657.9</v>
      </c>
      <c r="H263" s="51">
        <f t="shared" si="108"/>
        <v>105988.70000000001</v>
      </c>
      <c r="I263" s="2">
        <v>108646.6</v>
      </c>
      <c r="J263" s="17">
        <v>19475.9</v>
      </c>
      <c r="K263" s="91">
        <v>26.1</v>
      </c>
      <c r="L263" s="17">
        <v>23002.5</v>
      </c>
      <c r="M263" s="51">
        <f t="shared" si="109"/>
        <v>16602.1</v>
      </c>
      <c r="N263" s="2">
        <v>39604.6</v>
      </c>
      <c r="O263" s="1">
        <f t="shared" si="110"/>
        <v>69042</v>
      </c>
    </row>
    <row r="264" spans="2:15" ht="15" customHeight="1" hidden="1">
      <c r="B264" s="58"/>
      <c r="C264" s="57"/>
      <c r="D264" s="17"/>
      <c r="E264" s="17"/>
      <c r="F264" s="17"/>
      <c r="G264" s="17"/>
      <c r="H264" s="51"/>
      <c r="I264" s="2"/>
      <c r="J264" s="17"/>
      <c r="K264" s="91"/>
      <c r="L264" s="17"/>
      <c r="M264" s="51"/>
      <c r="N264" s="2"/>
      <c r="O264" s="1"/>
    </row>
    <row r="265" spans="2:15" ht="15.75" hidden="1">
      <c r="B265" s="66">
        <v>2008</v>
      </c>
      <c r="C265" s="60">
        <v>2008</v>
      </c>
      <c r="D265" s="17"/>
      <c r="E265" s="17"/>
      <c r="F265" s="17"/>
      <c r="G265" s="17"/>
      <c r="H265" s="51"/>
      <c r="I265" s="2"/>
      <c r="J265" s="17"/>
      <c r="K265" s="91"/>
      <c r="L265" s="17"/>
      <c r="M265" s="51"/>
      <c r="N265" s="2"/>
      <c r="O265" s="1"/>
    </row>
    <row r="266" spans="2:15" ht="15.75" hidden="1">
      <c r="B266" s="28" t="s">
        <v>73</v>
      </c>
      <c r="C266" s="57" t="s">
        <v>74</v>
      </c>
      <c r="D266" s="17">
        <v>3046.9</v>
      </c>
      <c r="E266" s="17">
        <v>1104.5</v>
      </c>
      <c r="F266" s="17">
        <f aca="true" t="shared" si="111" ref="F266:F280">G266-D266-E266</f>
        <v>10674.6</v>
      </c>
      <c r="G266" s="17">
        <v>14826</v>
      </c>
      <c r="H266" s="51">
        <f t="shared" si="108"/>
        <v>40921.6</v>
      </c>
      <c r="I266" s="2">
        <v>55747.6</v>
      </c>
      <c r="J266" s="17">
        <v>19265.1</v>
      </c>
      <c r="K266" s="91">
        <v>75</v>
      </c>
      <c r="L266" s="17">
        <v>23790.8</v>
      </c>
      <c r="M266" s="51">
        <f t="shared" si="109"/>
        <v>18998.100000000002</v>
      </c>
      <c r="N266" s="2">
        <v>42788.9</v>
      </c>
      <c r="O266" s="1">
        <f t="shared" si="110"/>
        <v>12958.699999999997</v>
      </c>
    </row>
    <row r="267" spans="2:15" ht="15.75" hidden="1">
      <c r="B267" s="58" t="s">
        <v>62</v>
      </c>
      <c r="C267" s="57" t="s">
        <v>27</v>
      </c>
      <c r="D267" s="17">
        <v>1583.8</v>
      </c>
      <c r="E267" s="17">
        <v>612.4</v>
      </c>
      <c r="F267" s="17">
        <f t="shared" si="111"/>
        <v>263.9999999999999</v>
      </c>
      <c r="G267" s="17">
        <v>2460.2</v>
      </c>
      <c r="H267" s="51">
        <f t="shared" si="108"/>
        <v>32123.3</v>
      </c>
      <c r="I267" s="2">
        <v>34583.5</v>
      </c>
      <c r="J267" s="17">
        <v>22532.8</v>
      </c>
      <c r="K267" s="91">
        <v>60.9</v>
      </c>
      <c r="L267" s="17">
        <v>25828.5</v>
      </c>
      <c r="M267" s="51">
        <f t="shared" si="109"/>
        <v>20150</v>
      </c>
      <c r="N267" s="2">
        <v>45978.5</v>
      </c>
      <c r="O267" s="1">
        <f t="shared" si="110"/>
        <v>-11395</v>
      </c>
    </row>
    <row r="268" spans="2:15" ht="15.75" hidden="1">
      <c r="B268" s="58" t="s">
        <v>63</v>
      </c>
      <c r="C268" s="57" t="s">
        <v>28</v>
      </c>
      <c r="D268" s="17">
        <v>3765</v>
      </c>
      <c r="E268" s="17">
        <v>1217.7</v>
      </c>
      <c r="F268" s="17">
        <f t="shared" si="111"/>
        <v>108.19999999999959</v>
      </c>
      <c r="G268" s="17">
        <v>5090.9</v>
      </c>
      <c r="H268" s="51">
        <f t="shared" si="108"/>
        <v>39518.737102</v>
      </c>
      <c r="I268" s="2">
        <v>44609.637102</v>
      </c>
      <c r="J268" s="17">
        <v>21422.3</v>
      </c>
      <c r="K268" s="91" t="s">
        <v>37</v>
      </c>
      <c r="L268" s="17">
        <v>24853.651514</v>
      </c>
      <c r="M268" s="51">
        <f t="shared" si="109"/>
        <v>19889.827892999998</v>
      </c>
      <c r="N268" s="2">
        <v>44743.479407</v>
      </c>
      <c r="O268" s="1">
        <f t="shared" si="110"/>
        <v>-133.8423049999983</v>
      </c>
    </row>
    <row r="269" spans="2:15" ht="15.75" hidden="1">
      <c r="B269" s="58" t="s">
        <v>64</v>
      </c>
      <c r="C269" s="57" t="s">
        <v>29</v>
      </c>
      <c r="D269" s="17">
        <v>418.2</v>
      </c>
      <c r="E269" s="17">
        <v>1020.4</v>
      </c>
      <c r="F269" s="17">
        <f t="shared" si="111"/>
        <v>7.100000000000023</v>
      </c>
      <c r="G269" s="17">
        <v>1445.7</v>
      </c>
      <c r="H269" s="51">
        <f t="shared" si="108"/>
        <v>38024.600000000006</v>
      </c>
      <c r="I269" s="2">
        <v>39470.3</v>
      </c>
      <c r="J269" s="17">
        <v>22859.9</v>
      </c>
      <c r="K269" s="91">
        <v>9.3</v>
      </c>
      <c r="L269" s="17">
        <v>26178.9</v>
      </c>
      <c r="M269" s="51">
        <f t="shared" si="109"/>
        <v>19470.199999999997</v>
      </c>
      <c r="N269" s="2">
        <v>45649.1</v>
      </c>
      <c r="O269" s="1">
        <f t="shared" si="110"/>
        <v>-6178.799999999996</v>
      </c>
    </row>
    <row r="270" spans="2:15" ht="15.75" hidden="1">
      <c r="B270" s="58" t="s">
        <v>65</v>
      </c>
      <c r="C270" s="57" t="s">
        <v>30</v>
      </c>
      <c r="D270" s="17">
        <v>650.2</v>
      </c>
      <c r="E270" s="17">
        <v>1570.9</v>
      </c>
      <c r="F270" s="17">
        <f t="shared" si="111"/>
        <v>1.7999999999999545</v>
      </c>
      <c r="G270" s="17">
        <v>2222.9</v>
      </c>
      <c r="H270" s="51">
        <f aca="true" t="shared" si="112" ref="H270:H280">I270-G270</f>
        <v>27720.199999999997</v>
      </c>
      <c r="I270" s="1">
        <v>29943.1</v>
      </c>
      <c r="J270" s="17">
        <v>22276.4</v>
      </c>
      <c r="K270" s="91" t="s">
        <v>37</v>
      </c>
      <c r="L270" s="17">
        <v>27171.4</v>
      </c>
      <c r="M270" s="51">
        <f aca="true" t="shared" si="113" ref="M270:M280">N270-L270</f>
        <v>21012.699999999997</v>
      </c>
      <c r="N270" s="2">
        <v>48184.1</v>
      </c>
      <c r="O270" s="1">
        <f aca="true" t="shared" si="114" ref="O270:O276">I270-N270</f>
        <v>-18241</v>
      </c>
    </row>
    <row r="271" spans="2:15" ht="15.75" hidden="1">
      <c r="B271" s="58" t="s">
        <v>66</v>
      </c>
      <c r="C271" s="57" t="s">
        <v>31</v>
      </c>
      <c r="D271" s="17">
        <v>342.2</v>
      </c>
      <c r="E271" s="17">
        <v>1850.7</v>
      </c>
      <c r="F271" s="17">
        <f t="shared" si="111"/>
        <v>2.900000000000091</v>
      </c>
      <c r="G271" s="17">
        <v>2195.8</v>
      </c>
      <c r="H271" s="51">
        <f t="shared" si="112"/>
        <v>28790.2</v>
      </c>
      <c r="I271" s="1">
        <v>30986</v>
      </c>
      <c r="J271" s="17">
        <v>21690</v>
      </c>
      <c r="K271" s="91">
        <v>313.1</v>
      </c>
      <c r="L271" s="17">
        <v>30160.6</v>
      </c>
      <c r="M271" s="51">
        <f t="shared" si="113"/>
        <v>23037.1</v>
      </c>
      <c r="N271" s="2">
        <v>53197.7</v>
      </c>
      <c r="O271" s="1">
        <f t="shared" si="114"/>
        <v>-22211.699999999997</v>
      </c>
    </row>
    <row r="272" spans="2:15" ht="15.75" hidden="1">
      <c r="B272" s="58" t="s">
        <v>67</v>
      </c>
      <c r="C272" s="33" t="s">
        <v>22</v>
      </c>
      <c r="D272" s="17">
        <v>1401.99</v>
      </c>
      <c r="E272" s="17">
        <v>1655.44</v>
      </c>
      <c r="F272" s="17">
        <f>G272-D272-E272</f>
        <v>92.87000000000012</v>
      </c>
      <c r="G272" s="17">
        <v>3150.3</v>
      </c>
      <c r="H272" s="51">
        <f t="shared" si="112"/>
        <v>43089.899999999994</v>
      </c>
      <c r="I272" s="1">
        <v>46240.2</v>
      </c>
      <c r="J272" s="17">
        <v>26874.47</v>
      </c>
      <c r="K272" s="91">
        <v>428</v>
      </c>
      <c r="L272" s="17">
        <f>428+2920.33+2471.16+26874.47</f>
        <v>32693.96</v>
      </c>
      <c r="M272" s="51">
        <f t="shared" si="113"/>
        <v>24767.14</v>
      </c>
      <c r="N272" s="2">
        <v>57461.1</v>
      </c>
      <c r="O272" s="1">
        <f t="shared" si="114"/>
        <v>-11220.900000000001</v>
      </c>
    </row>
    <row r="273" spans="2:15" ht="15.75" hidden="1">
      <c r="B273" s="58" t="s">
        <v>68</v>
      </c>
      <c r="C273" s="33" t="s">
        <v>33</v>
      </c>
      <c r="D273" s="17">
        <v>4329.25</v>
      </c>
      <c r="E273" s="17">
        <v>1689.37</v>
      </c>
      <c r="F273" s="17">
        <f t="shared" si="111"/>
        <v>352.3800000000001</v>
      </c>
      <c r="G273" s="17">
        <v>6371</v>
      </c>
      <c r="H273" s="51">
        <f t="shared" si="112"/>
        <v>41114.3</v>
      </c>
      <c r="I273" s="1">
        <v>47485.3</v>
      </c>
      <c r="J273" s="17">
        <v>34734.7</v>
      </c>
      <c r="K273" s="91" t="s">
        <v>37</v>
      </c>
      <c r="L273" s="17">
        <v>37151.2</v>
      </c>
      <c r="M273" s="51">
        <f t="shared" si="113"/>
        <v>21718</v>
      </c>
      <c r="N273" s="2">
        <v>58869.2</v>
      </c>
      <c r="O273" s="1">
        <f t="shared" si="114"/>
        <v>-11383.899999999994</v>
      </c>
    </row>
    <row r="274" spans="2:15" ht="15.75" hidden="1">
      <c r="B274" s="58" t="s">
        <v>69</v>
      </c>
      <c r="C274" s="33" t="s">
        <v>23</v>
      </c>
      <c r="D274" s="17">
        <v>2986.49</v>
      </c>
      <c r="E274" s="17">
        <v>964.27</v>
      </c>
      <c r="F274" s="17">
        <f t="shared" si="111"/>
        <v>5.140000000000327</v>
      </c>
      <c r="G274" s="17">
        <v>3955.9</v>
      </c>
      <c r="H274" s="51">
        <f t="shared" si="112"/>
        <v>34693.1</v>
      </c>
      <c r="I274" s="1">
        <v>38649</v>
      </c>
      <c r="J274" s="17">
        <v>23673.28</v>
      </c>
      <c r="K274" s="91" t="s">
        <v>37</v>
      </c>
      <c r="L274" s="17">
        <f>458.19+2928.6+23673.28</f>
        <v>27060.07</v>
      </c>
      <c r="M274" s="51">
        <f t="shared" si="113"/>
        <v>32492.129999999997</v>
      </c>
      <c r="N274" s="2">
        <v>59552.2</v>
      </c>
      <c r="O274" s="1">
        <f t="shared" si="114"/>
        <v>-20903.199999999997</v>
      </c>
    </row>
    <row r="275" spans="2:15" ht="15.75" hidden="1">
      <c r="B275" s="58" t="s">
        <v>70</v>
      </c>
      <c r="C275" s="33" t="s">
        <v>24</v>
      </c>
      <c r="D275" s="17">
        <v>6970.8</v>
      </c>
      <c r="E275" s="17">
        <v>259.9</v>
      </c>
      <c r="F275" s="17">
        <f t="shared" si="111"/>
        <v>12.900000000000205</v>
      </c>
      <c r="G275" s="17">
        <v>7243.6</v>
      </c>
      <c r="H275" s="51">
        <f t="shared" si="112"/>
        <v>61245.6</v>
      </c>
      <c r="I275" s="1">
        <v>68489.2</v>
      </c>
      <c r="J275" s="17">
        <v>31964.1</v>
      </c>
      <c r="K275" s="91" t="s">
        <v>37</v>
      </c>
      <c r="L275" s="17">
        <f>748.7+3495+31964.1</f>
        <v>36207.799999999996</v>
      </c>
      <c r="M275" s="51">
        <f t="shared" si="113"/>
        <v>31952.500000000007</v>
      </c>
      <c r="N275" s="2">
        <v>68160.3</v>
      </c>
      <c r="O275" s="1">
        <f t="shared" si="114"/>
        <v>328.8999999999942</v>
      </c>
    </row>
    <row r="276" spans="2:15" ht="15.75" hidden="1">
      <c r="B276" s="58" t="s">
        <v>71</v>
      </c>
      <c r="C276" s="33" t="s">
        <v>25</v>
      </c>
      <c r="D276" s="17">
        <v>4507.8</v>
      </c>
      <c r="E276" s="17">
        <v>138.1</v>
      </c>
      <c r="F276" s="17">
        <f t="shared" si="111"/>
        <v>30.599999999999824</v>
      </c>
      <c r="G276" s="17">
        <v>4676.5</v>
      </c>
      <c r="H276" s="51">
        <f t="shared" si="112"/>
        <v>59790.5</v>
      </c>
      <c r="I276" s="1">
        <v>64467</v>
      </c>
      <c r="J276" s="17">
        <v>29053.1</v>
      </c>
      <c r="K276" s="91">
        <v>176.7</v>
      </c>
      <c r="L276" s="17">
        <f>J276+K276+1376.5+1643.4</f>
        <v>32249.7</v>
      </c>
      <c r="M276" s="51">
        <f t="shared" si="113"/>
        <v>26622.600000000002</v>
      </c>
      <c r="N276" s="2">
        <v>58872.3</v>
      </c>
      <c r="O276" s="1">
        <f t="shared" si="114"/>
        <v>5594.699999999997</v>
      </c>
    </row>
    <row r="277" spans="2:15" ht="15.75" hidden="1">
      <c r="B277" s="58" t="s">
        <v>61</v>
      </c>
      <c r="C277" s="33" t="s">
        <v>26</v>
      </c>
      <c r="D277" s="17">
        <v>3635.2</v>
      </c>
      <c r="E277" s="17">
        <v>447.3</v>
      </c>
      <c r="F277" s="17">
        <f t="shared" si="111"/>
        <v>201.60000000000053</v>
      </c>
      <c r="G277" s="17">
        <v>4284.1</v>
      </c>
      <c r="H277" s="51">
        <f t="shared" si="112"/>
        <v>96567.09999999999</v>
      </c>
      <c r="I277" s="1">
        <v>100851.2</v>
      </c>
      <c r="J277" s="17">
        <v>35791.5</v>
      </c>
      <c r="K277" s="91" t="s">
        <v>37</v>
      </c>
      <c r="L277" s="17">
        <v>41596.9</v>
      </c>
      <c r="M277" s="51">
        <f t="shared" si="113"/>
        <v>30346.6</v>
      </c>
      <c r="N277" s="2">
        <v>71943.5</v>
      </c>
      <c r="O277" s="1">
        <f>I277-N277</f>
        <v>28907.699999999997</v>
      </c>
    </row>
    <row r="278" spans="2:15" ht="15.75" hidden="1">
      <c r="B278" s="28"/>
      <c r="C278" s="57"/>
      <c r="D278" s="17"/>
      <c r="E278" s="17"/>
      <c r="F278" s="17"/>
      <c r="G278" s="17"/>
      <c r="H278" s="51"/>
      <c r="I278" s="1"/>
      <c r="J278" s="17"/>
      <c r="K278" s="91"/>
      <c r="L278" s="17"/>
      <c r="M278" s="51"/>
      <c r="N278" s="2"/>
      <c r="O278" s="1"/>
    </row>
    <row r="279" spans="2:15" ht="15.75" hidden="1">
      <c r="B279" s="65">
        <v>2009</v>
      </c>
      <c r="C279" s="64">
        <v>2009</v>
      </c>
      <c r="D279" s="17"/>
      <c r="E279" s="17"/>
      <c r="F279" s="17"/>
      <c r="G279" s="17"/>
      <c r="H279" s="51"/>
      <c r="I279" s="1"/>
      <c r="J279" s="17"/>
      <c r="K279" s="91"/>
      <c r="L279" s="17"/>
      <c r="M279" s="51"/>
      <c r="N279" s="2"/>
      <c r="O279" s="1"/>
    </row>
    <row r="280" spans="2:15" ht="15.75" hidden="1">
      <c r="B280" s="28" t="s">
        <v>73</v>
      </c>
      <c r="C280" s="57" t="s">
        <v>74</v>
      </c>
      <c r="D280" s="17">
        <v>4154.2</v>
      </c>
      <c r="E280" s="17">
        <v>129.1</v>
      </c>
      <c r="F280" s="17">
        <f t="shared" si="111"/>
        <v>24.099999999999824</v>
      </c>
      <c r="G280" s="17">
        <v>4307.4</v>
      </c>
      <c r="H280" s="51">
        <f t="shared" si="112"/>
        <v>42502.2</v>
      </c>
      <c r="I280" s="1">
        <v>46809.6</v>
      </c>
      <c r="J280" s="17">
        <v>34221.6</v>
      </c>
      <c r="K280" s="91">
        <v>262.8</v>
      </c>
      <c r="L280" s="17">
        <v>40571.4</v>
      </c>
      <c r="M280" s="51">
        <f t="shared" si="113"/>
        <v>23150.299999999996</v>
      </c>
      <c r="N280" s="2">
        <v>63721.7</v>
      </c>
      <c r="O280" s="1">
        <f aca="true" t="shared" si="115" ref="O280:O287">I280-N280</f>
        <v>-16912.1</v>
      </c>
    </row>
    <row r="281" spans="2:15" ht="15.75" hidden="1">
      <c r="B281" s="58" t="s">
        <v>62</v>
      </c>
      <c r="C281" s="57" t="s">
        <v>27</v>
      </c>
      <c r="D281" s="51">
        <v>2672.3</v>
      </c>
      <c r="E281" s="51">
        <v>668.7</v>
      </c>
      <c r="F281" s="17">
        <f>G281-D281-E281</f>
        <v>56.69999999999959</v>
      </c>
      <c r="G281" s="17">
        <v>3397.7</v>
      </c>
      <c r="H281" s="51">
        <f aca="true" t="shared" si="116" ref="H281:H290">I281-G281</f>
        <v>42498.9</v>
      </c>
      <c r="I281" s="1">
        <v>45896.6</v>
      </c>
      <c r="J281" s="17">
        <v>52317.4</v>
      </c>
      <c r="K281" s="91" t="s">
        <v>37</v>
      </c>
      <c r="L281" s="17">
        <v>54866.4</v>
      </c>
      <c r="M281" s="51">
        <f aca="true" t="shared" si="117" ref="M281:M287">N281-L281</f>
        <v>16857.700000000004</v>
      </c>
      <c r="N281" s="2">
        <v>71724.1</v>
      </c>
      <c r="O281" s="1">
        <f t="shared" si="115"/>
        <v>-25827.500000000007</v>
      </c>
    </row>
    <row r="282" spans="2:15" ht="15.75" hidden="1">
      <c r="B282" s="58" t="s">
        <v>63</v>
      </c>
      <c r="C282" s="57" t="s">
        <v>28</v>
      </c>
      <c r="D282" s="51">
        <v>3937.2</v>
      </c>
      <c r="E282" s="51">
        <v>476.4</v>
      </c>
      <c r="F282" s="17">
        <f>G282-D282-E282</f>
        <v>370.7000000000004</v>
      </c>
      <c r="G282" s="17">
        <v>4784.3</v>
      </c>
      <c r="H282" s="51">
        <f t="shared" si="116"/>
        <v>26870.7</v>
      </c>
      <c r="I282" s="1">
        <v>31655</v>
      </c>
      <c r="J282" s="17">
        <v>41127.5</v>
      </c>
      <c r="K282" s="91">
        <v>1355.9</v>
      </c>
      <c r="L282" s="17">
        <v>46785.6</v>
      </c>
      <c r="M282" s="51">
        <f t="shared" si="117"/>
        <v>18058</v>
      </c>
      <c r="N282" s="2">
        <v>64843.6</v>
      </c>
      <c r="O282" s="1">
        <f t="shared" si="115"/>
        <v>-33188.6</v>
      </c>
    </row>
    <row r="283" spans="2:15" ht="15.75" hidden="1">
      <c r="B283" s="58" t="s">
        <v>64</v>
      </c>
      <c r="C283" s="57" t="s">
        <v>29</v>
      </c>
      <c r="D283" s="51">
        <v>1569.4</v>
      </c>
      <c r="E283" s="51">
        <v>501.2</v>
      </c>
      <c r="F283" s="17">
        <f>G283-D283-E283</f>
        <v>2666.7000000000003</v>
      </c>
      <c r="G283" s="17">
        <v>4737.3</v>
      </c>
      <c r="H283" s="51">
        <f t="shared" si="116"/>
        <v>28247.000000000004</v>
      </c>
      <c r="I283" s="1">
        <v>32984.3</v>
      </c>
      <c r="J283" s="17">
        <v>37744.6</v>
      </c>
      <c r="K283" s="91">
        <v>501.1</v>
      </c>
      <c r="L283" s="17">
        <v>41975.2</v>
      </c>
      <c r="M283" s="51">
        <f t="shared" si="117"/>
        <v>23369.100000000006</v>
      </c>
      <c r="N283" s="2">
        <v>65344.3</v>
      </c>
      <c r="O283" s="1">
        <f t="shared" si="115"/>
        <v>-32360</v>
      </c>
    </row>
    <row r="284" spans="2:15" ht="15.75" hidden="1">
      <c r="B284" s="58" t="s">
        <v>65</v>
      </c>
      <c r="C284" s="57" t="s">
        <v>30</v>
      </c>
      <c r="D284" s="51">
        <v>1731.1</v>
      </c>
      <c r="E284" s="51">
        <v>2140.3</v>
      </c>
      <c r="F284" s="17">
        <f>G284-D284-E284</f>
        <v>249.4000000000001</v>
      </c>
      <c r="G284" s="17">
        <v>4120.8</v>
      </c>
      <c r="H284" s="51">
        <f t="shared" si="116"/>
        <v>39946.6</v>
      </c>
      <c r="I284" s="1">
        <v>44067.4</v>
      </c>
      <c r="J284" s="17">
        <v>18611</v>
      </c>
      <c r="K284" s="91">
        <v>858.9</v>
      </c>
      <c r="L284" s="17">
        <v>29329.1</v>
      </c>
      <c r="M284" s="51">
        <f t="shared" si="117"/>
        <v>21892</v>
      </c>
      <c r="N284" s="2">
        <v>51221.1</v>
      </c>
      <c r="O284" s="1">
        <f t="shared" si="115"/>
        <v>-7153.699999999997</v>
      </c>
    </row>
    <row r="285" spans="2:15" ht="15.75" hidden="1">
      <c r="B285" s="58" t="s">
        <v>66</v>
      </c>
      <c r="C285" s="57" t="s">
        <v>31</v>
      </c>
      <c r="D285" s="51">
        <v>1875.9</v>
      </c>
      <c r="E285" s="51">
        <v>1924.7</v>
      </c>
      <c r="F285" s="17">
        <f>G285-D285-E285</f>
        <v>72.49999999999977</v>
      </c>
      <c r="G285" s="17">
        <v>3873.1</v>
      </c>
      <c r="H285" s="51">
        <f t="shared" si="116"/>
        <v>34168.6</v>
      </c>
      <c r="I285" s="1">
        <v>38041.7</v>
      </c>
      <c r="J285" s="17">
        <v>39008.7</v>
      </c>
      <c r="K285" s="91">
        <v>81.1</v>
      </c>
      <c r="L285" s="17">
        <v>44857.4</v>
      </c>
      <c r="M285" s="51">
        <f t="shared" si="117"/>
        <v>12003.599999999999</v>
      </c>
      <c r="N285" s="2">
        <v>56861</v>
      </c>
      <c r="O285" s="1">
        <f t="shared" si="115"/>
        <v>-18819.300000000003</v>
      </c>
    </row>
    <row r="286" spans="2:15" ht="15.75" hidden="1">
      <c r="B286" s="58" t="s">
        <v>67</v>
      </c>
      <c r="C286" s="33" t="s">
        <v>22</v>
      </c>
      <c r="D286" s="17">
        <v>297</v>
      </c>
      <c r="E286" s="17">
        <v>2204.8</v>
      </c>
      <c r="F286" s="17" t="s">
        <v>37</v>
      </c>
      <c r="G286" s="17">
        <v>2501.8</v>
      </c>
      <c r="H286" s="51">
        <f t="shared" si="116"/>
        <v>29006.32</v>
      </c>
      <c r="I286" s="2">
        <v>31508.12</v>
      </c>
      <c r="J286" s="17">
        <v>46553</v>
      </c>
      <c r="K286" s="91">
        <v>5070</v>
      </c>
      <c r="L286" s="17">
        <f aca="true" t="shared" si="118" ref="L286:L291">SUM(J286:K286)</f>
        <v>51623</v>
      </c>
      <c r="M286" s="51">
        <f t="shared" si="117"/>
        <v>14537.998999999996</v>
      </c>
      <c r="N286" s="2">
        <v>66160.999</v>
      </c>
      <c r="O286" s="1">
        <f t="shared" si="115"/>
        <v>-34652.879</v>
      </c>
    </row>
    <row r="287" spans="2:15" ht="15.75" hidden="1">
      <c r="B287" s="58" t="s">
        <v>68</v>
      </c>
      <c r="C287" s="33" t="s">
        <v>33</v>
      </c>
      <c r="D287" s="51">
        <v>885.8</v>
      </c>
      <c r="E287" s="51">
        <v>1120.4</v>
      </c>
      <c r="F287" s="17">
        <f>G287-D287-E287</f>
        <v>73.29999999999995</v>
      </c>
      <c r="G287" s="17">
        <v>2079.5</v>
      </c>
      <c r="H287" s="51">
        <f>I287-G287</f>
        <v>29803.84</v>
      </c>
      <c r="I287" s="1">
        <v>31883.34</v>
      </c>
      <c r="J287" s="17">
        <v>43677</v>
      </c>
      <c r="K287" s="91">
        <v>141</v>
      </c>
      <c r="L287" s="17">
        <f t="shared" si="118"/>
        <v>43818</v>
      </c>
      <c r="M287" s="51">
        <f t="shared" si="117"/>
        <v>19504.9</v>
      </c>
      <c r="N287" s="2">
        <v>63322.9</v>
      </c>
      <c r="O287" s="1">
        <f t="shared" si="115"/>
        <v>-31439.56</v>
      </c>
    </row>
    <row r="288" spans="2:15" ht="15.75" hidden="1">
      <c r="B288" s="58" t="s">
        <v>69</v>
      </c>
      <c r="C288" s="33" t="s">
        <v>23</v>
      </c>
      <c r="D288" s="51">
        <v>1357.2</v>
      </c>
      <c r="E288" s="51">
        <v>348.1</v>
      </c>
      <c r="F288" s="17">
        <f>G288-D288-E288</f>
        <v>140.10000000000002</v>
      </c>
      <c r="G288" s="17">
        <v>1845.4</v>
      </c>
      <c r="H288" s="51">
        <f t="shared" si="116"/>
        <v>53499.7</v>
      </c>
      <c r="I288" s="1">
        <v>55345.1</v>
      </c>
      <c r="J288" s="17">
        <v>40047.6</v>
      </c>
      <c r="K288" s="91">
        <v>612.5</v>
      </c>
      <c r="L288" s="17">
        <f t="shared" si="118"/>
        <v>40660.1</v>
      </c>
      <c r="M288" s="51">
        <f>N288-L288</f>
        <v>11306.900000000001</v>
      </c>
      <c r="N288" s="2">
        <v>51967</v>
      </c>
      <c r="O288" s="1">
        <f>I288-N288</f>
        <v>3378.0999999999985</v>
      </c>
    </row>
    <row r="289" spans="2:15" ht="15.75" hidden="1">
      <c r="B289" s="58" t="s">
        <v>70</v>
      </c>
      <c r="C289" s="33" t="s">
        <v>24</v>
      </c>
      <c r="D289" s="51">
        <v>2401.7</v>
      </c>
      <c r="E289" s="51">
        <v>198.5</v>
      </c>
      <c r="F289" s="17">
        <f>G289-D289-E289</f>
        <v>1051.7000000000003</v>
      </c>
      <c r="G289" s="17">
        <v>3651.9</v>
      </c>
      <c r="H289" s="51">
        <f t="shared" si="116"/>
        <v>26799</v>
      </c>
      <c r="I289" s="1">
        <v>30450.9</v>
      </c>
      <c r="J289" s="17">
        <v>53323.1</v>
      </c>
      <c r="K289" s="91">
        <v>374.6</v>
      </c>
      <c r="L289" s="17">
        <f t="shared" si="118"/>
        <v>53697.7</v>
      </c>
      <c r="M289" s="51">
        <f>N289-L289</f>
        <v>16324.900000000009</v>
      </c>
      <c r="N289" s="2">
        <v>70022.6</v>
      </c>
      <c r="O289" s="1">
        <f>I289-N289</f>
        <v>-39571.700000000004</v>
      </c>
    </row>
    <row r="290" spans="2:15" ht="15.75" hidden="1">
      <c r="B290" s="58" t="s">
        <v>71</v>
      </c>
      <c r="C290" s="33" t="s">
        <v>25</v>
      </c>
      <c r="D290" s="51">
        <v>2574.3</v>
      </c>
      <c r="E290" s="51">
        <v>1417.1</v>
      </c>
      <c r="F290" s="17">
        <f>G290-D290-E290</f>
        <v>9.599999999999909</v>
      </c>
      <c r="G290" s="17">
        <v>4001</v>
      </c>
      <c r="H290" s="51">
        <f t="shared" si="116"/>
        <v>28143</v>
      </c>
      <c r="I290" s="1">
        <v>32144</v>
      </c>
      <c r="J290" s="17">
        <v>66770.2</v>
      </c>
      <c r="K290" s="91" t="s">
        <v>37</v>
      </c>
      <c r="L290" s="17">
        <f t="shared" si="118"/>
        <v>66770.2</v>
      </c>
      <c r="M290" s="51">
        <f>N290-L290</f>
        <v>24186.90000000001</v>
      </c>
      <c r="N290" s="2">
        <v>90957.1</v>
      </c>
      <c r="O290" s="1">
        <f>I290-N290</f>
        <v>-58813.100000000006</v>
      </c>
    </row>
    <row r="291" spans="2:15" ht="15.75" hidden="1">
      <c r="B291" s="58" t="s">
        <v>61</v>
      </c>
      <c r="C291" s="33" t="s">
        <v>26</v>
      </c>
      <c r="D291" s="17">
        <v>3447.584001</v>
      </c>
      <c r="E291" s="17">
        <v>505.273583</v>
      </c>
      <c r="F291" s="17">
        <f>G291-D291-E291</f>
        <v>465.0424159999995</v>
      </c>
      <c r="G291" s="17">
        <v>4417.9</v>
      </c>
      <c r="H291" s="51">
        <f>I291-G291</f>
        <v>67221.8</v>
      </c>
      <c r="I291" s="2">
        <v>71639.7</v>
      </c>
      <c r="J291" s="17">
        <v>60508.7</v>
      </c>
      <c r="K291" s="91">
        <v>67.4</v>
      </c>
      <c r="L291" s="17">
        <f t="shared" si="118"/>
        <v>60576.1</v>
      </c>
      <c r="M291" s="51">
        <f>N291-L291</f>
        <v>20285.000000000007</v>
      </c>
      <c r="N291" s="2">
        <v>80861.1</v>
      </c>
      <c r="O291" s="1">
        <f>I291-N291</f>
        <v>-9221.400000000009</v>
      </c>
    </row>
    <row r="292" spans="2:15" ht="15.75" hidden="1">
      <c r="B292" s="58"/>
      <c r="C292" s="33"/>
      <c r="D292" s="17"/>
      <c r="E292" s="17"/>
      <c r="F292" s="17"/>
      <c r="G292" s="17"/>
      <c r="H292" s="51"/>
      <c r="I292" s="2"/>
      <c r="J292" s="17"/>
      <c r="K292" s="91"/>
      <c r="L292" s="17"/>
      <c r="M292" s="51"/>
      <c r="N292" s="2"/>
      <c r="O292" s="1"/>
    </row>
    <row r="293" spans="2:15" ht="15.75" hidden="1">
      <c r="B293" s="65">
        <v>2010</v>
      </c>
      <c r="C293" s="64">
        <v>2010</v>
      </c>
      <c r="D293" s="51"/>
      <c r="E293" s="51"/>
      <c r="F293" s="17"/>
      <c r="G293" s="17"/>
      <c r="H293" s="51"/>
      <c r="I293" s="1"/>
      <c r="J293" s="17"/>
      <c r="K293" s="91"/>
      <c r="L293" s="17"/>
      <c r="M293" s="51"/>
      <c r="N293" s="2"/>
      <c r="O293" s="1"/>
    </row>
    <row r="294" spans="2:15" ht="15.75" hidden="1">
      <c r="B294" s="28" t="s">
        <v>73</v>
      </c>
      <c r="C294" s="57" t="s">
        <v>74</v>
      </c>
      <c r="D294" s="51">
        <v>808.7</v>
      </c>
      <c r="E294" s="51">
        <v>399.2</v>
      </c>
      <c r="F294" s="17">
        <f aca="true" t="shared" si="119" ref="F294:F318">G294-D294-E294</f>
        <v>4.900000000000148</v>
      </c>
      <c r="G294" s="17">
        <f>808.7+399.2+4.9</f>
        <v>1212.8000000000002</v>
      </c>
      <c r="H294" s="51">
        <f aca="true" t="shared" si="120" ref="H294:H318">I294-G294</f>
        <v>57424.299999999996</v>
      </c>
      <c r="I294" s="1">
        <v>58637.1</v>
      </c>
      <c r="J294" s="17">
        <v>55080.4</v>
      </c>
      <c r="K294" s="91" t="s">
        <v>37</v>
      </c>
      <c r="L294" s="17">
        <f>SUM(J294:K294)</f>
        <v>55080.4</v>
      </c>
      <c r="M294" s="51">
        <f aca="true" t="shared" si="121" ref="M294:M300">N294-L294</f>
        <v>16595.799999999996</v>
      </c>
      <c r="N294" s="2">
        <v>71676.2</v>
      </c>
      <c r="O294" s="1">
        <f aca="true" t="shared" si="122" ref="O294:O318">I294-N294</f>
        <v>-13039.099999999999</v>
      </c>
    </row>
    <row r="295" spans="2:15" ht="15.75" hidden="1">
      <c r="B295" s="58" t="s">
        <v>62</v>
      </c>
      <c r="C295" s="57" t="s">
        <v>27</v>
      </c>
      <c r="D295" s="51">
        <v>2848.8</v>
      </c>
      <c r="E295" s="51">
        <v>1647.6</v>
      </c>
      <c r="F295" s="17">
        <f t="shared" si="119"/>
        <v>69.99999999999955</v>
      </c>
      <c r="G295" s="17">
        <f>2848.8+1647.6+70</f>
        <v>4566.4</v>
      </c>
      <c r="H295" s="51">
        <f t="shared" si="120"/>
        <v>55179.5</v>
      </c>
      <c r="I295" s="1">
        <v>59745.9</v>
      </c>
      <c r="J295" s="17">
        <v>43904.5</v>
      </c>
      <c r="K295" s="91" t="s">
        <v>37</v>
      </c>
      <c r="L295" s="17">
        <f>SUM(J295:K295)</f>
        <v>43904.5</v>
      </c>
      <c r="M295" s="51">
        <f t="shared" si="121"/>
        <v>10783.199999999997</v>
      </c>
      <c r="N295" s="2">
        <v>54687.7</v>
      </c>
      <c r="O295" s="1">
        <f t="shared" si="122"/>
        <v>5058.200000000004</v>
      </c>
    </row>
    <row r="296" spans="2:15" ht="15.75" hidden="1">
      <c r="B296" s="58" t="s">
        <v>63</v>
      </c>
      <c r="C296" s="57" t="s">
        <v>28</v>
      </c>
      <c r="D296" s="51">
        <v>613.9</v>
      </c>
      <c r="E296" s="51">
        <v>2375.7</v>
      </c>
      <c r="F296" s="17">
        <f t="shared" si="119"/>
        <v>9.400000000000091</v>
      </c>
      <c r="G296" s="17">
        <f>613.9+2375.7+9.4</f>
        <v>2999</v>
      </c>
      <c r="H296" s="51">
        <f t="shared" si="120"/>
        <v>44757.2</v>
      </c>
      <c r="I296" s="1">
        <v>47756.2</v>
      </c>
      <c r="J296" s="17">
        <v>59367.4</v>
      </c>
      <c r="K296" s="91">
        <v>1707.4</v>
      </c>
      <c r="L296" s="17">
        <f>SUM(J296:K296)</f>
        <v>61074.8</v>
      </c>
      <c r="M296" s="51">
        <f t="shared" si="121"/>
        <v>21954.59999999999</v>
      </c>
      <c r="N296" s="2">
        <v>83029.4</v>
      </c>
      <c r="O296" s="1">
        <f t="shared" si="122"/>
        <v>-35273.2</v>
      </c>
    </row>
    <row r="297" spans="2:15" ht="15.75" hidden="1">
      <c r="B297" s="58" t="s">
        <v>64</v>
      </c>
      <c r="C297" s="57" t="s">
        <v>29</v>
      </c>
      <c r="D297" s="51" t="s">
        <v>37</v>
      </c>
      <c r="E297" s="51">
        <v>1361.6</v>
      </c>
      <c r="F297" s="17">
        <f t="shared" si="119"/>
        <v>569.2</v>
      </c>
      <c r="G297" s="17">
        <v>1930.8</v>
      </c>
      <c r="H297" s="51">
        <f t="shared" si="120"/>
        <v>31563.3</v>
      </c>
      <c r="I297" s="1">
        <v>33494.1</v>
      </c>
      <c r="J297" s="17">
        <v>46876.4</v>
      </c>
      <c r="K297" s="91">
        <v>392.2</v>
      </c>
      <c r="L297" s="17">
        <f>SUM(J297:K297)</f>
        <v>47268.6</v>
      </c>
      <c r="M297" s="51">
        <f t="shared" si="121"/>
        <v>18459.6</v>
      </c>
      <c r="N297" s="2">
        <v>65728.2</v>
      </c>
      <c r="O297" s="1">
        <f t="shared" si="122"/>
        <v>-32234.1</v>
      </c>
    </row>
    <row r="298" spans="2:15" ht="15.75" hidden="1">
      <c r="B298" s="58" t="s">
        <v>65</v>
      </c>
      <c r="C298" s="57" t="s">
        <v>30</v>
      </c>
      <c r="D298" s="51">
        <v>55.35</v>
      </c>
      <c r="E298" s="51">
        <v>1887.82</v>
      </c>
      <c r="F298" s="17">
        <f t="shared" si="119"/>
        <v>73.83000000000015</v>
      </c>
      <c r="G298" s="17">
        <v>2017</v>
      </c>
      <c r="H298" s="51">
        <f t="shared" si="120"/>
        <v>26783.348</v>
      </c>
      <c r="I298" s="1">
        <v>28800.348</v>
      </c>
      <c r="J298" s="17">
        <v>8594.54</v>
      </c>
      <c r="K298" s="91">
        <v>603.18</v>
      </c>
      <c r="L298" s="17">
        <f>SUM(J298:K298)</f>
        <v>9197.720000000001</v>
      </c>
      <c r="M298" s="51">
        <f t="shared" si="121"/>
        <v>19371.849</v>
      </c>
      <c r="N298" s="2">
        <v>28569.569</v>
      </c>
      <c r="O298" s="1">
        <f t="shared" si="122"/>
        <v>230.77900000000227</v>
      </c>
    </row>
    <row r="299" spans="2:15" ht="15.75" hidden="1">
      <c r="B299" s="58" t="s">
        <v>66</v>
      </c>
      <c r="C299" s="57" t="s">
        <v>31</v>
      </c>
      <c r="D299" s="51">
        <v>101.5</v>
      </c>
      <c r="E299" s="51">
        <v>1498.1</v>
      </c>
      <c r="F299" s="17">
        <f t="shared" si="119"/>
        <v>37.90000000000009</v>
      </c>
      <c r="G299" s="17">
        <v>1637.5</v>
      </c>
      <c r="H299" s="51">
        <f t="shared" si="120"/>
        <v>36251.1</v>
      </c>
      <c r="I299" s="1">
        <v>37888.6</v>
      </c>
      <c r="J299" s="17">
        <v>10575.8</v>
      </c>
      <c r="K299" s="91" t="s">
        <v>37</v>
      </c>
      <c r="L299" s="17">
        <v>16513.8</v>
      </c>
      <c r="M299" s="51">
        <f t="shared" si="121"/>
        <v>23525.100000000002</v>
      </c>
      <c r="N299" s="2">
        <v>40038.9</v>
      </c>
      <c r="O299" s="1">
        <f t="shared" si="122"/>
        <v>-2150.300000000003</v>
      </c>
    </row>
    <row r="300" spans="2:15" ht="15.75" hidden="1">
      <c r="B300" s="58" t="s">
        <v>67</v>
      </c>
      <c r="C300" s="57" t="s">
        <v>22</v>
      </c>
      <c r="D300" s="51">
        <v>4138.04</v>
      </c>
      <c r="E300" s="51">
        <v>2386.81</v>
      </c>
      <c r="F300" s="17">
        <f t="shared" si="119"/>
        <v>90.20000000000027</v>
      </c>
      <c r="G300" s="17">
        <v>6615.05</v>
      </c>
      <c r="H300" s="51">
        <f t="shared" si="120"/>
        <v>50913.799999999996</v>
      </c>
      <c r="I300" s="1">
        <v>57528.85</v>
      </c>
      <c r="J300" s="17">
        <v>14036.18</v>
      </c>
      <c r="K300" s="91" t="s">
        <v>37</v>
      </c>
      <c r="L300" s="17">
        <v>19255.8</v>
      </c>
      <c r="M300" s="51">
        <f t="shared" si="121"/>
        <v>16465.030000000002</v>
      </c>
      <c r="N300" s="2">
        <v>35720.83</v>
      </c>
      <c r="O300" s="1">
        <f t="shared" si="122"/>
        <v>21808.019999999997</v>
      </c>
    </row>
    <row r="301" spans="2:15" ht="15.75" hidden="1">
      <c r="B301" s="58" t="s">
        <v>68</v>
      </c>
      <c r="C301" s="57" t="s">
        <v>33</v>
      </c>
      <c r="D301" s="51">
        <v>7557</v>
      </c>
      <c r="E301" s="51">
        <v>2441.4</v>
      </c>
      <c r="F301" s="17">
        <f t="shared" si="119"/>
        <v>914.0999999999999</v>
      </c>
      <c r="G301" s="17">
        <v>10912.5</v>
      </c>
      <c r="H301" s="51">
        <f t="shared" si="120"/>
        <v>37069.9</v>
      </c>
      <c r="I301" s="1">
        <v>47982.4</v>
      </c>
      <c r="J301" s="17">
        <v>15359.1</v>
      </c>
      <c r="K301" s="91">
        <v>54.6</v>
      </c>
      <c r="L301" s="17">
        <v>19382.6</v>
      </c>
      <c r="M301" s="51">
        <f>N301-L301</f>
        <v>14779.200000000004</v>
      </c>
      <c r="N301" s="2">
        <v>34161.8</v>
      </c>
      <c r="O301" s="1">
        <f t="shared" si="122"/>
        <v>13820.599999999999</v>
      </c>
    </row>
    <row r="302" spans="2:15" ht="15.75" hidden="1">
      <c r="B302" s="58" t="s">
        <v>69</v>
      </c>
      <c r="C302" s="57" t="s">
        <v>23</v>
      </c>
      <c r="D302" s="51">
        <v>9736.4</v>
      </c>
      <c r="E302" s="51">
        <v>1565.6</v>
      </c>
      <c r="F302" s="17">
        <f t="shared" si="119"/>
        <v>468.4000000000001</v>
      </c>
      <c r="G302" s="17">
        <v>11770.4</v>
      </c>
      <c r="H302" s="51">
        <f t="shared" si="120"/>
        <v>33651.7</v>
      </c>
      <c r="I302" s="1">
        <v>45422.1</v>
      </c>
      <c r="J302" s="17">
        <v>32791.4</v>
      </c>
      <c r="K302" s="91">
        <v>11.7</v>
      </c>
      <c r="L302" s="17">
        <v>35639.2</v>
      </c>
      <c r="M302" s="51">
        <f>N302-L302</f>
        <v>19207.100000000006</v>
      </c>
      <c r="N302" s="2">
        <v>54846.3</v>
      </c>
      <c r="O302" s="1">
        <f t="shared" si="122"/>
        <v>-9424.200000000004</v>
      </c>
    </row>
    <row r="303" spans="2:15" ht="15.75" hidden="1">
      <c r="B303" s="58" t="s">
        <v>70</v>
      </c>
      <c r="C303" s="57" t="s">
        <v>24</v>
      </c>
      <c r="D303" s="51">
        <v>7717.7</v>
      </c>
      <c r="E303" s="51">
        <v>1671.2</v>
      </c>
      <c r="F303" s="17">
        <f t="shared" si="119"/>
        <v>109.10000000000014</v>
      </c>
      <c r="G303" s="17">
        <v>9498</v>
      </c>
      <c r="H303" s="51">
        <f t="shared" si="120"/>
        <v>51077.8</v>
      </c>
      <c r="I303" s="1">
        <v>60575.8</v>
      </c>
      <c r="J303" s="17">
        <v>18766.6</v>
      </c>
      <c r="K303" s="91">
        <v>1078.5</v>
      </c>
      <c r="L303" s="17">
        <v>23230.8</v>
      </c>
      <c r="M303" s="51">
        <f>N303-L303</f>
        <v>11988.100000000002</v>
      </c>
      <c r="N303" s="2">
        <v>35218.9</v>
      </c>
      <c r="O303" s="1">
        <f t="shared" si="122"/>
        <v>25356.9</v>
      </c>
    </row>
    <row r="304" spans="2:15" ht="15.75" hidden="1">
      <c r="B304" s="58" t="s">
        <v>71</v>
      </c>
      <c r="C304" s="57" t="s">
        <v>25</v>
      </c>
      <c r="D304" s="51">
        <v>12996.7</v>
      </c>
      <c r="E304" s="51">
        <v>1050.4</v>
      </c>
      <c r="F304" s="17">
        <f t="shared" si="119"/>
        <v>339.19999999999845</v>
      </c>
      <c r="G304" s="17">
        <v>14386.3</v>
      </c>
      <c r="H304" s="51">
        <f t="shared" si="120"/>
        <v>47179.2</v>
      </c>
      <c r="I304" s="1">
        <v>61565.5</v>
      </c>
      <c r="J304" s="17">
        <v>19463</v>
      </c>
      <c r="K304" s="91">
        <v>93.2</v>
      </c>
      <c r="L304" s="17">
        <v>25274.6</v>
      </c>
      <c r="M304" s="51">
        <f>N304-L304</f>
        <v>12595.400000000001</v>
      </c>
      <c r="N304" s="2">
        <v>37870</v>
      </c>
      <c r="O304" s="1">
        <f t="shared" si="122"/>
        <v>23695.5</v>
      </c>
    </row>
    <row r="305" spans="2:15" ht="15.75" hidden="1">
      <c r="B305" s="58" t="s">
        <v>61</v>
      </c>
      <c r="C305" s="57" t="s">
        <v>26</v>
      </c>
      <c r="D305" s="51">
        <v>9476.2</v>
      </c>
      <c r="E305" s="51">
        <v>927.7</v>
      </c>
      <c r="F305" s="17">
        <f t="shared" si="119"/>
        <v>46.59999999999923</v>
      </c>
      <c r="G305" s="17">
        <v>10450.5</v>
      </c>
      <c r="H305" s="51">
        <f t="shared" si="120"/>
        <v>122200.20000000001</v>
      </c>
      <c r="I305" s="1">
        <v>132650.7</v>
      </c>
      <c r="J305" s="17">
        <v>23363</v>
      </c>
      <c r="K305" s="91">
        <v>21.2</v>
      </c>
      <c r="L305" s="17">
        <v>31690.4</v>
      </c>
      <c r="M305" s="51">
        <f>N305-L305</f>
        <v>17965.6</v>
      </c>
      <c r="N305" s="2">
        <v>49656</v>
      </c>
      <c r="O305" s="1">
        <f t="shared" si="122"/>
        <v>82994.70000000001</v>
      </c>
    </row>
    <row r="306" spans="2:15" ht="15.75" hidden="1">
      <c r="B306" s="70">
        <v>2011</v>
      </c>
      <c r="C306" s="64">
        <v>2011</v>
      </c>
      <c r="D306" s="51"/>
      <c r="E306" s="51"/>
      <c r="F306" s="17"/>
      <c r="G306" s="17"/>
      <c r="H306" s="51"/>
      <c r="I306" s="1"/>
      <c r="J306" s="17"/>
      <c r="K306" s="91"/>
      <c r="L306" s="17"/>
      <c r="M306" s="51"/>
      <c r="N306" s="2"/>
      <c r="O306" s="1"/>
    </row>
    <row r="307" spans="2:15" ht="15.75" hidden="1">
      <c r="B307" s="28" t="s">
        <v>73</v>
      </c>
      <c r="C307" s="57" t="s">
        <v>74</v>
      </c>
      <c r="D307" s="51">
        <v>5168.6</v>
      </c>
      <c r="E307" s="51">
        <v>1248.6</v>
      </c>
      <c r="F307" s="17">
        <f t="shared" si="119"/>
        <v>17.999999999999545</v>
      </c>
      <c r="G307" s="17">
        <v>6435.2</v>
      </c>
      <c r="H307" s="51">
        <f t="shared" si="120"/>
        <v>40288.3</v>
      </c>
      <c r="I307" s="1">
        <v>46723.5</v>
      </c>
      <c r="J307" s="17">
        <v>21742.5</v>
      </c>
      <c r="K307" s="91">
        <v>100.2</v>
      </c>
      <c r="L307" s="17">
        <v>28298.2</v>
      </c>
      <c r="M307" s="51">
        <f aca="true" t="shared" si="123" ref="M307:M318">N307-L307</f>
        <v>14692.100000000002</v>
      </c>
      <c r="N307" s="2">
        <v>42990.3</v>
      </c>
      <c r="O307" s="1">
        <f t="shared" si="122"/>
        <v>3733.199999999997</v>
      </c>
    </row>
    <row r="308" spans="2:15" ht="15.75" hidden="1">
      <c r="B308" s="58" t="s">
        <v>62</v>
      </c>
      <c r="C308" s="57" t="s">
        <v>27</v>
      </c>
      <c r="D308" s="51">
        <v>3515.43</v>
      </c>
      <c r="E308" s="51">
        <v>1591.75</v>
      </c>
      <c r="F308" s="17">
        <f t="shared" si="119"/>
        <v>175.75999999999976</v>
      </c>
      <c r="G308" s="17">
        <v>5282.94</v>
      </c>
      <c r="H308" s="51">
        <f t="shared" si="120"/>
        <v>67231.09999999999</v>
      </c>
      <c r="I308" s="1">
        <v>72514.04</v>
      </c>
      <c r="J308" s="17">
        <v>18510.484</v>
      </c>
      <c r="K308" s="91">
        <v>80.357</v>
      </c>
      <c r="L308" s="17">
        <v>21565.38</v>
      </c>
      <c r="M308" s="51">
        <f t="shared" si="123"/>
        <v>21199.88</v>
      </c>
      <c r="N308" s="2">
        <v>42765.26</v>
      </c>
      <c r="O308" s="1">
        <f t="shared" si="122"/>
        <v>29748.77999999999</v>
      </c>
    </row>
    <row r="309" spans="2:15" ht="15.75" hidden="1">
      <c r="B309" s="58" t="s">
        <v>63</v>
      </c>
      <c r="C309" s="57" t="s">
        <v>28</v>
      </c>
      <c r="D309" s="51">
        <v>7260.01</v>
      </c>
      <c r="E309" s="51">
        <v>1968.9</v>
      </c>
      <c r="F309" s="17">
        <f t="shared" si="119"/>
        <v>253.9600000000005</v>
      </c>
      <c r="G309" s="17">
        <v>9482.87</v>
      </c>
      <c r="H309" s="51">
        <f t="shared" si="120"/>
        <v>44931.229999999996</v>
      </c>
      <c r="I309" s="1">
        <v>54414.1</v>
      </c>
      <c r="J309" s="17">
        <v>27728.67</v>
      </c>
      <c r="K309" s="91">
        <v>358.75</v>
      </c>
      <c r="L309" s="17">
        <v>33418.08</v>
      </c>
      <c r="M309" s="51">
        <f t="shared" si="123"/>
        <v>18647.32</v>
      </c>
      <c r="N309" s="2">
        <v>52065.4</v>
      </c>
      <c r="O309" s="1">
        <f t="shared" si="122"/>
        <v>2348.699999999997</v>
      </c>
    </row>
    <row r="310" spans="2:15" ht="15.75" hidden="1">
      <c r="B310" s="58" t="s">
        <v>64</v>
      </c>
      <c r="C310" s="57" t="s">
        <v>29</v>
      </c>
      <c r="D310" s="51">
        <v>3023.5</v>
      </c>
      <c r="E310" s="51">
        <v>1858.4</v>
      </c>
      <c r="F310" s="17">
        <f t="shared" si="119"/>
        <v>969.4999999999995</v>
      </c>
      <c r="G310" s="17">
        <v>5851.4</v>
      </c>
      <c r="H310" s="51">
        <f t="shared" si="120"/>
        <v>52671.1</v>
      </c>
      <c r="I310" s="1">
        <v>58522.5</v>
      </c>
      <c r="J310" s="17">
        <v>18558.8</v>
      </c>
      <c r="K310" s="91">
        <v>96.1</v>
      </c>
      <c r="L310" s="17">
        <v>24017.8</v>
      </c>
      <c r="M310" s="51">
        <f t="shared" si="123"/>
        <v>15708.2</v>
      </c>
      <c r="N310" s="2">
        <v>39726</v>
      </c>
      <c r="O310" s="1">
        <f t="shared" si="122"/>
        <v>18796.5</v>
      </c>
    </row>
    <row r="311" spans="2:15" ht="15.75" hidden="1">
      <c r="B311" s="58" t="s">
        <v>65</v>
      </c>
      <c r="C311" s="57" t="s">
        <v>30</v>
      </c>
      <c r="D311" s="51">
        <v>2234.4</v>
      </c>
      <c r="E311" s="51">
        <v>1347.7</v>
      </c>
      <c r="F311" s="17">
        <f t="shared" si="119"/>
        <v>869.2</v>
      </c>
      <c r="G311" s="17">
        <v>4451.3</v>
      </c>
      <c r="H311" s="51">
        <f t="shared" si="120"/>
        <v>57644.2</v>
      </c>
      <c r="I311" s="1">
        <v>62095.5</v>
      </c>
      <c r="J311" s="17">
        <v>28382.6</v>
      </c>
      <c r="K311" s="91">
        <v>0</v>
      </c>
      <c r="L311" s="17">
        <v>32703.6</v>
      </c>
      <c r="M311" s="51">
        <f t="shared" si="123"/>
        <v>16881.5</v>
      </c>
      <c r="N311" s="2">
        <v>49585.1</v>
      </c>
      <c r="O311" s="1">
        <f t="shared" si="122"/>
        <v>12510.400000000001</v>
      </c>
    </row>
    <row r="312" spans="2:15" ht="15.75" hidden="1">
      <c r="B312" s="58" t="s">
        <v>66</v>
      </c>
      <c r="C312" s="57" t="s">
        <v>31</v>
      </c>
      <c r="D312" s="51">
        <v>4384.4</v>
      </c>
      <c r="E312" s="51">
        <v>2607.7</v>
      </c>
      <c r="F312" s="17">
        <f t="shared" si="119"/>
        <v>1215.6999999999998</v>
      </c>
      <c r="G312" s="17">
        <v>8207.8</v>
      </c>
      <c r="H312" s="51">
        <f t="shared" si="120"/>
        <v>60397</v>
      </c>
      <c r="I312" s="1">
        <v>68604.8</v>
      </c>
      <c r="J312" s="17">
        <v>27571.5</v>
      </c>
      <c r="K312" s="91">
        <v>835</v>
      </c>
      <c r="L312" s="17">
        <v>32068.5</v>
      </c>
      <c r="M312" s="51">
        <f t="shared" si="123"/>
        <v>30988</v>
      </c>
      <c r="N312" s="2">
        <v>63056.5</v>
      </c>
      <c r="O312" s="1">
        <f t="shared" si="122"/>
        <v>5548.300000000003</v>
      </c>
    </row>
    <row r="313" spans="2:15" ht="15.75" hidden="1">
      <c r="B313" s="58" t="s">
        <v>67</v>
      </c>
      <c r="C313" s="57" t="s">
        <v>22</v>
      </c>
      <c r="D313" s="51">
        <v>11202</v>
      </c>
      <c r="E313" s="51">
        <v>2351.5</v>
      </c>
      <c r="F313" s="17">
        <f t="shared" si="119"/>
        <v>651.6000000000004</v>
      </c>
      <c r="G313" s="17">
        <v>14205.1</v>
      </c>
      <c r="H313" s="51">
        <f t="shared" si="120"/>
        <v>49029.1</v>
      </c>
      <c r="I313" s="1">
        <v>63234.2</v>
      </c>
      <c r="J313" s="17">
        <v>20286.3</v>
      </c>
      <c r="K313" s="91">
        <v>0</v>
      </c>
      <c r="L313" s="17">
        <v>29373.3</v>
      </c>
      <c r="M313" s="51">
        <f t="shared" si="123"/>
        <v>15513.500000000004</v>
      </c>
      <c r="N313" s="2">
        <v>44886.8</v>
      </c>
      <c r="O313" s="1">
        <f>I313-N313</f>
        <v>18347.399999999994</v>
      </c>
    </row>
    <row r="314" spans="2:15" ht="15.75" hidden="1">
      <c r="B314" s="58" t="s">
        <v>68</v>
      </c>
      <c r="C314" s="57" t="s">
        <v>33</v>
      </c>
      <c r="D314" s="51">
        <v>9904.6</v>
      </c>
      <c r="E314" s="51">
        <v>1800.2</v>
      </c>
      <c r="F314" s="17">
        <f t="shared" si="119"/>
        <v>1497.9000000000003</v>
      </c>
      <c r="G314" s="17">
        <v>13202.7</v>
      </c>
      <c r="H314" s="51">
        <f t="shared" si="120"/>
        <v>54675.3</v>
      </c>
      <c r="I314" s="1">
        <v>67878</v>
      </c>
      <c r="J314" s="17">
        <v>30863.3</v>
      </c>
      <c r="K314" s="91">
        <v>0</v>
      </c>
      <c r="L314" s="17">
        <v>32843.2</v>
      </c>
      <c r="M314" s="51">
        <f t="shared" si="123"/>
        <v>15293</v>
      </c>
      <c r="N314" s="2">
        <v>48136.2</v>
      </c>
      <c r="O314" s="1">
        <f t="shared" si="122"/>
        <v>19741.800000000003</v>
      </c>
    </row>
    <row r="315" spans="2:15" ht="15.75" hidden="1">
      <c r="B315" s="58" t="s">
        <v>69</v>
      </c>
      <c r="C315" s="57" t="s">
        <v>23</v>
      </c>
      <c r="D315" s="51">
        <v>11474.4</v>
      </c>
      <c r="E315" s="51">
        <v>1771.5</v>
      </c>
      <c r="F315" s="17">
        <f t="shared" si="119"/>
        <v>1033.8999999999996</v>
      </c>
      <c r="G315" s="17">
        <v>14279.8</v>
      </c>
      <c r="H315" s="51">
        <f t="shared" si="120"/>
        <v>46090.5</v>
      </c>
      <c r="I315" s="1">
        <v>60370.3</v>
      </c>
      <c r="J315" s="17">
        <v>37533.2</v>
      </c>
      <c r="K315" s="91">
        <v>1.6</v>
      </c>
      <c r="L315" s="17">
        <v>48046.1</v>
      </c>
      <c r="M315" s="51">
        <f t="shared" si="123"/>
        <v>21211.9</v>
      </c>
      <c r="N315" s="2">
        <v>69258</v>
      </c>
      <c r="O315" s="1">
        <f t="shared" si="122"/>
        <v>-8887.699999999997</v>
      </c>
    </row>
    <row r="316" spans="2:15" ht="15.75" hidden="1">
      <c r="B316" s="58" t="s">
        <v>70</v>
      </c>
      <c r="C316" s="57" t="s">
        <v>24</v>
      </c>
      <c r="D316" s="51">
        <v>6460.6</v>
      </c>
      <c r="E316" s="51">
        <v>618.4</v>
      </c>
      <c r="F316" s="17">
        <f t="shared" si="119"/>
        <v>1334.6</v>
      </c>
      <c r="G316" s="17">
        <v>8413.6</v>
      </c>
      <c r="H316" s="51">
        <f t="shared" si="120"/>
        <v>52920.9</v>
      </c>
      <c r="I316" s="1">
        <v>61334.5</v>
      </c>
      <c r="J316" s="17">
        <v>34236.2</v>
      </c>
      <c r="K316" s="91">
        <v>17.6</v>
      </c>
      <c r="L316" s="17">
        <v>36318.7</v>
      </c>
      <c r="M316" s="51">
        <f t="shared" si="123"/>
        <v>17997.100000000006</v>
      </c>
      <c r="N316" s="2">
        <v>54315.8</v>
      </c>
      <c r="O316" s="1">
        <f t="shared" si="122"/>
        <v>7018.699999999997</v>
      </c>
    </row>
    <row r="317" spans="2:15" ht="15.75" hidden="1">
      <c r="B317" s="58" t="s">
        <v>71</v>
      </c>
      <c r="C317" s="57" t="s">
        <v>25</v>
      </c>
      <c r="D317" s="51">
        <v>3601.9</v>
      </c>
      <c r="E317" s="51">
        <v>1427.9</v>
      </c>
      <c r="F317" s="17">
        <f t="shared" si="119"/>
        <v>2829.1</v>
      </c>
      <c r="G317" s="17">
        <v>7858.9</v>
      </c>
      <c r="H317" s="51">
        <f t="shared" si="120"/>
        <v>86761</v>
      </c>
      <c r="I317" s="1">
        <v>94619.9</v>
      </c>
      <c r="J317" s="17">
        <v>29298.6</v>
      </c>
      <c r="K317" s="91">
        <v>0</v>
      </c>
      <c r="L317" s="17">
        <v>47101.5</v>
      </c>
      <c r="M317" s="51">
        <f t="shared" si="123"/>
        <v>22545.100000000006</v>
      </c>
      <c r="N317" s="2">
        <v>69646.6</v>
      </c>
      <c r="O317" s="1">
        <f t="shared" si="122"/>
        <v>24973.29999999999</v>
      </c>
    </row>
    <row r="318" spans="2:15" ht="15.75" hidden="1">
      <c r="B318" s="58" t="s">
        <v>61</v>
      </c>
      <c r="C318" s="57" t="s">
        <v>26</v>
      </c>
      <c r="D318" s="51">
        <v>9516.6</v>
      </c>
      <c r="E318" s="51">
        <v>1135.6</v>
      </c>
      <c r="F318" s="17">
        <f t="shared" si="119"/>
        <v>2501.2999999999997</v>
      </c>
      <c r="G318" s="17">
        <v>13153.5</v>
      </c>
      <c r="H318" s="51">
        <f t="shared" si="120"/>
        <v>97380.2</v>
      </c>
      <c r="I318" s="1">
        <v>110533.7</v>
      </c>
      <c r="J318" s="17">
        <v>43156.9</v>
      </c>
      <c r="K318" s="91">
        <v>630.9</v>
      </c>
      <c r="L318" s="17">
        <v>54664.2</v>
      </c>
      <c r="M318" s="51">
        <f t="shared" si="123"/>
        <v>27207.699999999997</v>
      </c>
      <c r="N318" s="2">
        <v>81871.9</v>
      </c>
      <c r="O318" s="1">
        <f t="shared" si="122"/>
        <v>28661.800000000003</v>
      </c>
    </row>
    <row r="319" spans="2:15" ht="15.75" hidden="1">
      <c r="B319" s="58"/>
      <c r="C319" s="57"/>
      <c r="D319" s="51"/>
      <c r="E319" s="51"/>
      <c r="F319" s="17"/>
      <c r="G319" s="17"/>
      <c r="H319" s="51"/>
      <c r="I319" s="1"/>
      <c r="J319" s="17"/>
      <c r="K319" s="91"/>
      <c r="L319" s="17"/>
      <c r="M319" s="51"/>
      <c r="N319" s="2"/>
      <c r="O319" s="1"/>
    </row>
    <row r="320" spans="2:15" ht="15.75" hidden="1">
      <c r="B320" s="58"/>
      <c r="C320" s="57"/>
      <c r="D320" s="51"/>
      <c r="E320" s="51"/>
      <c r="F320" s="17"/>
      <c r="G320" s="17"/>
      <c r="H320" s="51"/>
      <c r="I320" s="1"/>
      <c r="J320" s="17"/>
      <c r="K320" s="91"/>
      <c r="L320" s="17"/>
      <c r="M320" s="51"/>
      <c r="N320" s="2"/>
      <c r="O320" s="1"/>
    </row>
    <row r="321" spans="2:15" ht="15.75">
      <c r="B321" s="70">
        <v>2014</v>
      </c>
      <c r="C321" s="57"/>
      <c r="D321" s="51"/>
      <c r="E321" s="51"/>
      <c r="F321" s="17"/>
      <c r="G321" s="17"/>
      <c r="H321" s="51"/>
      <c r="I321" s="1"/>
      <c r="J321" s="17"/>
      <c r="K321" s="91"/>
      <c r="L321" s="17"/>
      <c r="M321" s="51"/>
      <c r="N321" s="2"/>
      <c r="O321" s="1"/>
    </row>
    <row r="322" spans="2:15" ht="18">
      <c r="B322" s="70" t="s">
        <v>119</v>
      </c>
      <c r="C322" s="57"/>
      <c r="D322" s="51">
        <f>+SUM(D369:D371)</f>
        <v>4640.9</v>
      </c>
      <c r="E322" s="51">
        <f aca="true" t="shared" si="124" ref="E322:O322">+SUM(E369:E371)</f>
        <v>4634</v>
      </c>
      <c r="F322" s="51">
        <f t="shared" si="124"/>
        <v>2167.3</v>
      </c>
      <c r="G322" s="51">
        <f t="shared" si="124"/>
        <v>11442.2</v>
      </c>
      <c r="H322" s="51">
        <f t="shared" si="124"/>
        <v>165322.6</v>
      </c>
      <c r="I322" s="2">
        <f t="shared" si="124"/>
        <v>176764.8</v>
      </c>
      <c r="J322" s="51">
        <f t="shared" si="124"/>
        <v>130482.1</v>
      </c>
      <c r="K322" s="89">
        <f t="shared" si="124"/>
        <v>4128.5</v>
      </c>
      <c r="L322" s="51">
        <f t="shared" si="124"/>
        <v>158286.69999999998</v>
      </c>
      <c r="M322" s="51">
        <f t="shared" si="124"/>
        <v>67998.2</v>
      </c>
      <c r="N322" s="2">
        <f t="shared" si="124"/>
        <v>226284.90000000002</v>
      </c>
      <c r="O322" s="1">
        <f t="shared" si="124"/>
        <v>-49520.09999999999</v>
      </c>
    </row>
    <row r="323" spans="2:15" ht="18">
      <c r="B323" s="70" t="s">
        <v>115</v>
      </c>
      <c r="C323" s="57"/>
      <c r="D323" s="51">
        <f>+SUM(D372:D374)</f>
        <v>11547.9</v>
      </c>
      <c r="E323" s="51">
        <f aca="true" t="shared" si="125" ref="E323:N323">+SUM(E372:E374)</f>
        <v>5716.2</v>
      </c>
      <c r="F323" s="51">
        <f t="shared" si="125"/>
        <v>4727.4</v>
      </c>
      <c r="G323" s="51">
        <f>+SUM(G372:G374)</f>
        <v>21991.5</v>
      </c>
      <c r="H323" s="51">
        <f t="shared" si="125"/>
        <v>210540.19999999998</v>
      </c>
      <c r="I323" s="2">
        <f t="shared" si="125"/>
        <v>232531.69999999998</v>
      </c>
      <c r="J323" s="51">
        <f t="shared" si="125"/>
        <v>127557.70000000001</v>
      </c>
      <c r="K323" s="89">
        <f t="shared" si="125"/>
        <v>18334.5</v>
      </c>
      <c r="L323" s="51">
        <f t="shared" si="125"/>
        <v>168293.8</v>
      </c>
      <c r="M323" s="51">
        <f t="shared" si="125"/>
        <v>81243.9</v>
      </c>
      <c r="N323" s="2">
        <f t="shared" si="125"/>
        <v>249537.7</v>
      </c>
      <c r="O323" s="1">
        <f>+SUM(O372:O374)</f>
        <v>-17006.000000000007</v>
      </c>
    </row>
    <row r="324" spans="2:15" ht="13.5" customHeight="1">
      <c r="B324" s="70" t="s">
        <v>116</v>
      </c>
      <c r="C324" s="57"/>
      <c r="D324" s="51">
        <f aca="true" t="shared" si="126" ref="D324:I324">SUM(D375:D377)</f>
        <v>26883.6280376173</v>
      </c>
      <c r="E324" s="51">
        <f t="shared" si="126"/>
        <v>4372.8111760751</v>
      </c>
      <c r="F324" s="51">
        <f t="shared" si="126"/>
        <v>4051.152256120001</v>
      </c>
      <c r="G324" s="51">
        <f t="shared" si="126"/>
        <v>35307.591469812396</v>
      </c>
      <c r="H324" s="51">
        <f t="shared" si="126"/>
        <v>234380.7085301876</v>
      </c>
      <c r="I324" s="2">
        <f t="shared" si="126"/>
        <v>269688.3</v>
      </c>
      <c r="J324" s="51">
        <f aca="true" t="shared" si="127" ref="J324:O325">SUM(J375:J377)</f>
        <v>156430.3</v>
      </c>
      <c r="K324" s="89">
        <f t="shared" si="127"/>
        <v>4094</v>
      </c>
      <c r="L324" s="51">
        <f t="shared" si="127"/>
        <v>191423.3</v>
      </c>
      <c r="M324" s="51">
        <f t="shared" si="127"/>
        <v>102892.89999999998</v>
      </c>
      <c r="N324" s="2">
        <f t="shared" si="127"/>
        <v>294316.19999999995</v>
      </c>
      <c r="O324" s="1">
        <f t="shared" si="127"/>
        <v>-24627.899999999987</v>
      </c>
    </row>
    <row r="325" spans="2:15" ht="13.5" customHeight="1">
      <c r="B325" s="70" t="s">
        <v>117</v>
      </c>
      <c r="C325" s="57"/>
      <c r="D325" s="51">
        <f>+SUM(D378:D380)</f>
        <v>16615.2</v>
      </c>
      <c r="E325" s="51">
        <f aca="true" t="shared" si="128" ref="E325:N325">+SUM(E378:E380)</f>
        <v>4365.9</v>
      </c>
      <c r="F325" s="51">
        <f t="shared" si="128"/>
        <v>4434.700000000001</v>
      </c>
      <c r="G325" s="51">
        <f t="shared" si="128"/>
        <v>25415.6</v>
      </c>
      <c r="H325" s="51">
        <f t="shared" si="128"/>
        <v>212412.7</v>
      </c>
      <c r="I325" s="2">
        <f t="shared" si="128"/>
        <v>237828.3</v>
      </c>
      <c r="J325" s="51">
        <f t="shared" si="128"/>
        <v>154015.1</v>
      </c>
      <c r="K325" s="89">
        <f t="shared" si="128"/>
        <v>36191.3</v>
      </c>
      <c r="L325" s="51">
        <f t="shared" si="128"/>
        <v>210401.6</v>
      </c>
      <c r="M325" s="51">
        <f t="shared" si="128"/>
        <v>99945.69999999998</v>
      </c>
      <c r="N325" s="2">
        <f t="shared" si="128"/>
        <v>310347.3</v>
      </c>
      <c r="O325" s="1">
        <f t="shared" si="127"/>
        <v>-34292.099999999984</v>
      </c>
    </row>
    <row r="326" spans="2:15" ht="13.5" customHeight="1">
      <c r="B326" s="58"/>
      <c r="C326" s="57"/>
      <c r="D326" s="51"/>
      <c r="E326" s="51"/>
      <c r="F326" s="51"/>
      <c r="G326" s="51"/>
      <c r="H326" s="51"/>
      <c r="I326" s="51"/>
      <c r="J326" s="51"/>
      <c r="K326" s="89"/>
      <c r="L326" s="51"/>
      <c r="M326" s="51"/>
      <c r="N326" s="51"/>
      <c r="O326" s="1"/>
    </row>
    <row r="327" spans="2:15" ht="18" customHeight="1" hidden="1">
      <c r="B327" s="70">
        <v>2012</v>
      </c>
      <c r="C327" s="64">
        <v>2012</v>
      </c>
      <c r="D327" s="51"/>
      <c r="E327" s="51"/>
      <c r="F327" s="17"/>
      <c r="G327" s="17"/>
      <c r="H327" s="51"/>
      <c r="I327" s="1"/>
      <c r="J327" s="17"/>
      <c r="K327" s="91"/>
      <c r="L327" s="17"/>
      <c r="M327" s="51"/>
      <c r="N327" s="2"/>
      <c r="O327" s="1"/>
    </row>
    <row r="328" spans="2:15" ht="15.75" hidden="1">
      <c r="B328" s="28" t="s">
        <v>73</v>
      </c>
      <c r="C328" s="57" t="s">
        <v>74</v>
      </c>
      <c r="D328" s="51">
        <v>4929.2</v>
      </c>
      <c r="E328" s="51">
        <v>1744.1</v>
      </c>
      <c r="F328" s="17">
        <f aca="true" t="shared" si="129" ref="F328:F334">+G328-E328-D328</f>
        <v>1244.5999999999995</v>
      </c>
      <c r="G328" s="17">
        <v>7917.9</v>
      </c>
      <c r="H328" s="51">
        <f aca="true" t="shared" si="130" ref="H328:H334">+I328-G328</f>
        <v>84400.6</v>
      </c>
      <c r="I328" s="1">
        <v>92318.5</v>
      </c>
      <c r="J328" s="17">
        <v>29427.1</v>
      </c>
      <c r="K328" s="91">
        <v>30</v>
      </c>
      <c r="L328" s="17">
        <v>39090.1</v>
      </c>
      <c r="M328" s="51">
        <f aca="true" t="shared" si="131" ref="M328:M334">+N328-L328</f>
        <v>15185.099999999999</v>
      </c>
      <c r="N328" s="2">
        <v>54275.2</v>
      </c>
      <c r="O328" s="1">
        <f aca="true" t="shared" si="132" ref="O328:O334">+I328-N328</f>
        <v>38043.3</v>
      </c>
    </row>
    <row r="329" spans="2:15" ht="15.75" hidden="1">
      <c r="B329" s="58" t="s">
        <v>62</v>
      </c>
      <c r="C329" s="57" t="s">
        <v>27</v>
      </c>
      <c r="D329" s="51">
        <v>3634.6</v>
      </c>
      <c r="E329" s="51">
        <v>2359.5</v>
      </c>
      <c r="F329" s="17">
        <f t="shared" si="129"/>
        <v>2277.600000000001</v>
      </c>
      <c r="G329" s="17">
        <v>8271.7</v>
      </c>
      <c r="H329" s="51">
        <f t="shared" si="130"/>
        <v>41889.7</v>
      </c>
      <c r="I329" s="1">
        <v>50161.4</v>
      </c>
      <c r="J329" s="17">
        <v>23894.7</v>
      </c>
      <c r="K329" s="91">
        <v>2088.9</v>
      </c>
      <c r="L329" s="17">
        <v>33544.1</v>
      </c>
      <c r="M329" s="51">
        <f t="shared" si="131"/>
        <v>25624.6</v>
      </c>
      <c r="N329" s="2">
        <v>59168.7</v>
      </c>
      <c r="O329" s="1">
        <f t="shared" si="132"/>
        <v>-9007.299999999996</v>
      </c>
    </row>
    <row r="330" spans="2:15" ht="15.75" hidden="1">
      <c r="B330" s="58" t="s">
        <v>63</v>
      </c>
      <c r="C330" s="57" t="s">
        <v>28</v>
      </c>
      <c r="D330" s="51">
        <v>1372.5</v>
      </c>
      <c r="E330" s="51">
        <v>2562.6</v>
      </c>
      <c r="F330" s="17">
        <f t="shared" si="129"/>
        <v>2098.1</v>
      </c>
      <c r="G330" s="17">
        <v>6033.2</v>
      </c>
      <c r="H330" s="51">
        <f t="shared" si="130"/>
        <v>43804.200000000004</v>
      </c>
      <c r="I330" s="1">
        <v>49837.4</v>
      </c>
      <c r="J330" s="17">
        <v>31421.6</v>
      </c>
      <c r="K330" s="91">
        <v>1196.4</v>
      </c>
      <c r="L330" s="17">
        <v>38579.7</v>
      </c>
      <c r="M330" s="51">
        <f t="shared" si="131"/>
        <v>18318</v>
      </c>
      <c r="N330" s="2">
        <v>56897.7</v>
      </c>
      <c r="O330" s="1">
        <f t="shared" si="132"/>
        <v>-7060.299999999996</v>
      </c>
    </row>
    <row r="331" spans="2:15" ht="15.75" hidden="1">
      <c r="B331" s="58" t="s">
        <v>64</v>
      </c>
      <c r="C331" s="57" t="s">
        <v>29</v>
      </c>
      <c r="D331" s="51">
        <v>1556.1</v>
      </c>
      <c r="E331" s="51">
        <v>2080.4</v>
      </c>
      <c r="F331" s="17">
        <f t="shared" si="129"/>
        <v>1959.8999999999996</v>
      </c>
      <c r="G331" s="17">
        <v>5596.4</v>
      </c>
      <c r="H331" s="51">
        <f t="shared" si="130"/>
        <v>47086.83</v>
      </c>
      <c r="I331" s="1">
        <v>52683.23</v>
      </c>
      <c r="J331" s="17">
        <v>29632.2</v>
      </c>
      <c r="K331" s="91">
        <v>1356.7</v>
      </c>
      <c r="L331" s="17">
        <v>36446.2</v>
      </c>
      <c r="M331" s="51">
        <f t="shared" si="131"/>
        <v>25136.100000000006</v>
      </c>
      <c r="N331" s="2">
        <v>61582.3</v>
      </c>
      <c r="O331" s="1">
        <f t="shared" si="132"/>
        <v>-8899.07</v>
      </c>
    </row>
    <row r="332" spans="2:15" ht="15.75" hidden="1">
      <c r="B332" s="58" t="s">
        <v>65</v>
      </c>
      <c r="C332" s="57" t="s">
        <v>30</v>
      </c>
      <c r="D332" s="51">
        <v>1584.5</v>
      </c>
      <c r="E332" s="51">
        <v>1840.7</v>
      </c>
      <c r="F332" s="17">
        <f t="shared" si="129"/>
        <v>2040.4000000000005</v>
      </c>
      <c r="G332" s="17">
        <v>5465.6</v>
      </c>
      <c r="H332" s="51">
        <f t="shared" si="130"/>
        <v>57818.4</v>
      </c>
      <c r="I332" s="1">
        <v>63284</v>
      </c>
      <c r="J332" s="17">
        <v>30558.9</v>
      </c>
      <c r="K332" s="91">
        <v>0</v>
      </c>
      <c r="L332" s="17">
        <v>39927.8</v>
      </c>
      <c r="M332" s="17">
        <f t="shared" si="131"/>
        <v>18288.1</v>
      </c>
      <c r="N332" s="2">
        <v>58215.9</v>
      </c>
      <c r="O332" s="1">
        <f t="shared" si="132"/>
        <v>5068.0999999999985</v>
      </c>
    </row>
    <row r="333" spans="2:15" ht="15.75" hidden="1">
      <c r="B333" s="58" t="s">
        <v>66</v>
      </c>
      <c r="C333" s="57" t="s">
        <v>31</v>
      </c>
      <c r="D333" s="51">
        <v>9229.5</v>
      </c>
      <c r="E333" s="51">
        <v>3033.4</v>
      </c>
      <c r="F333" s="17">
        <f t="shared" si="129"/>
        <v>724.7000000000007</v>
      </c>
      <c r="G333" s="51">
        <v>12987.6</v>
      </c>
      <c r="H333" s="51">
        <f t="shared" si="130"/>
        <v>39627</v>
      </c>
      <c r="I333" s="1">
        <f>+'[1]A'!$G$281</f>
        <v>52614.6</v>
      </c>
      <c r="J333" s="17">
        <v>38183.5</v>
      </c>
      <c r="K333" s="91">
        <v>2740.9</v>
      </c>
      <c r="L333" s="17">
        <v>51167.9</v>
      </c>
      <c r="M333" s="17">
        <f t="shared" si="131"/>
        <v>30378.499999999993</v>
      </c>
      <c r="N333" s="2">
        <v>81546.4</v>
      </c>
      <c r="O333" s="1">
        <f t="shared" si="132"/>
        <v>-28931.799999999996</v>
      </c>
    </row>
    <row r="334" spans="2:15" ht="15.75" hidden="1">
      <c r="B334" s="58" t="s">
        <v>67</v>
      </c>
      <c r="C334" s="57" t="s">
        <v>22</v>
      </c>
      <c r="D334" s="68">
        <v>16433</v>
      </c>
      <c r="E334" s="51">
        <v>2786.9</v>
      </c>
      <c r="F334" s="17">
        <f t="shared" si="129"/>
        <v>1700.7999999999993</v>
      </c>
      <c r="G334" s="51">
        <v>20920.7</v>
      </c>
      <c r="H334" s="51">
        <f t="shared" si="130"/>
        <v>47389.04000000001</v>
      </c>
      <c r="I334" s="1">
        <v>68309.74</v>
      </c>
      <c r="J334" s="51">
        <v>27566.3</v>
      </c>
      <c r="K334" s="89">
        <v>3676.7</v>
      </c>
      <c r="L334" s="33">
        <v>39363.3</v>
      </c>
      <c r="M334" s="17">
        <f t="shared" si="131"/>
        <v>19990.799999999996</v>
      </c>
      <c r="N334" s="2">
        <v>59354.1</v>
      </c>
      <c r="O334" s="1">
        <f t="shared" si="132"/>
        <v>8955.640000000007</v>
      </c>
    </row>
    <row r="335" spans="2:15" ht="15.75" hidden="1">
      <c r="B335" s="58" t="s">
        <v>68</v>
      </c>
      <c r="C335" s="57" t="s">
        <v>33</v>
      </c>
      <c r="D335" s="68">
        <v>8500.6</v>
      </c>
      <c r="E335" s="51">
        <v>1517</v>
      </c>
      <c r="F335" s="17">
        <f>+G335-E335-D335</f>
        <v>1518.1000000000004</v>
      </c>
      <c r="G335" s="51">
        <v>11535.7</v>
      </c>
      <c r="H335" s="51">
        <f>+I335-G335</f>
        <v>53071.39</v>
      </c>
      <c r="I335" s="1">
        <v>64607.09</v>
      </c>
      <c r="J335" s="51">
        <v>43319.1</v>
      </c>
      <c r="K335" s="89">
        <v>1554.7</v>
      </c>
      <c r="L335" s="33">
        <v>54137.2</v>
      </c>
      <c r="M335" s="17">
        <f>+N335-L335</f>
        <v>21675.100000000006</v>
      </c>
      <c r="N335" s="2">
        <v>75812.3</v>
      </c>
      <c r="O335" s="1">
        <f>+I335-N335</f>
        <v>-11205.210000000006</v>
      </c>
    </row>
    <row r="336" spans="2:15" ht="15.75" hidden="1">
      <c r="B336" s="58" t="s">
        <v>69</v>
      </c>
      <c r="C336" s="57" t="s">
        <v>23</v>
      </c>
      <c r="D336" s="68">
        <v>21804.8</v>
      </c>
      <c r="E336" s="51">
        <v>2112.7</v>
      </c>
      <c r="F336" s="17">
        <f>+G336-E336-D336</f>
        <v>1199.5</v>
      </c>
      <c r="G336" s="51">
        <v>25117</v>
      </c>
      <c r="H336" s="51">
        <f>+I336-G336</f>
        <v>64366.399999999994</v>
      </c>
      <c r="I336" s="1">
        <v>89483.4</v>
      </c>
      <c r="J336" s="51">
        <v>26530.9</v>
      </c>
      <c r="K336" s="89">
        <v>0</v>
      </c>
      <c r="L336" s="33">
        <v>36828.8</v>
      </c>
      <c r="M336" s="17">
        <f>+N336-L336</f>
        <v>22668.149999999994</v>
      </c>
      <c r="N336" s="2">
        <v>59496.95</v>
      </c>
      <c r="O336" s="1">
        <f>+I336-N336</f>
        <v>29986.449999999997</v>
      </c>
    </row>
    <row r="337" spans="2:15" ht="15.75" hidden="1">
      <c r="B337" s="58" t="s">
        <v>70</v>
      </c>
      <c r="C337" s="57" t="s">
        <v>24</v>
      </c>
      <c r="D337" s="68">
        <v>12497.2</v>
      </c>
      <c r="E337" s="51">
        <v>2017.8</v>
      </c>
      <c r="F337" s="17">
        <f>+G337-E337-D337</f>
        <v>1154.1000000000004</v>
      </c>
      <c r="G337" s="51">
        <v>15669.1</v>
      </c>
      <c r="H337" s="51">
        <f>+I337-G337</f>
        <v>50100.9</v>
      </c>
      <c r="I337" s="1">
        <v>65770</v>
      </c>
      <c r="J337" s="51">
        <v>43118.1</v>
      </c>
      <c r="K337" s="89">
        <v>22</v>
      </c>
      <c r="L337" s="33">
        <v>53924</v>
      </c>
      <c r="M337" s="17">
        <f>+N337-L337</f>
        <v>25130.5</v>
      </c>
      <c r="N337" s="2">
        <v>79054.5</v>
      </c>
      <c r="O337" s="1">
        <f>+I337-N337</f>
        <v>-13284.5</v>
      </c>
    </row>
    <row r="338" spans="2:15" ht="15.75" hidden="1">
      <c r="B338" s="58" t="s">
        <v>71</v>
      </c>
      <c r="C338" s="57" t="s">
        <v>25</v>
      </c>
      <c r="D338" s="68">
        <v>9525.3</v>
      </c>
      <c r="E338" s="51">
        <v>1548.1</v>
      </c>
      <c r="F338" s="17">
        <f>+G338-E338-D338</f>
        <v>1808.2000000000007</v>
      </c>
      <c r="G338" s="51">
        <v>12881.6</v>
      </c>
      <c r="H338" s="51">
        <f>+I338-G338</f>
        <v>58021.1</v>
      </c>
      <c r="I338" s="1">
        <v>70902.7</v>
      </c>
      <c r="J338" s="51">
        <v>29916.8</v>
      </c>
      <c r="K338" s="89">
        <v>45.3</v>
      </c>
      <c r="L338" s="33">
        <v>40423.2</v>
      </c>
      <c r="M338" s="17">
        <f>+N338-L338</f>
        <v>22696.04</v>
      </c>
      <c r="N338" s="2">
        <v>63119.24</v>
      </c>
      <c r="O338" s="1">
        <f>+I338-N338</f>
        <v>7783.459999999999</v>
      </c>
    </row>
    <row r="339" spans="2:15" ht="15.75" hidden="1">
      <c r="B339" s="58" t="s">
        <v>61</v>
      </c>
      <c r="C339" s="57" t="s">
        <v>26</v>
      </c>
      <c r="D339" s="68">
        <v>4606</v>
      </c>
      <c r="E339" s="51">
        <v>3011.6</v>
      </c>
      <c r="F339" s="17">
        <f>+G339-E339-D339</f>
        <v>1807.2999999999993</v>
      </c>
      <c r="G339" s="51">
        <v>9424.9</v>
      </c>
      <c r="H339" s="51">
        <f>+I339-G339</f>
        <v>126955.76000000001</v>
      </c>
      <c r="I339" s="1">
        <v>136380.66</v>
      </c>
      <c r="J339" s="51">
        <v>34679.2</v>
      </c>
      <c r="K339" s="89">
        <v>3530.5</v>
      </c>
      <c r="L339" s="33">
        <v>43391.5</v>
      </c>
      <c r="M339" s="17">
        <f>+N339-L339</f>
        <v>26374.300000000003</v>
      </c>
      <c r="N339" s="2">
        <v>69765.8</v>
      </c>
      <c r="O339" s="1">
        <f>+I339-N339</f>
        <v>66614.86</v>
      </c>
    </row>
    <row r="340" spans="2:15" ht="15.75" hidden="1">
      <c r="B340" s="58"/>
      <c r="C340" s="57"/>
      <c r="D340" s="68"/>
      <c r="E340" s="51"/>
      <c r="F340" s="17"/>
      <c r="G340" s="51"/>
      <c r="H340" s="51"/>
      <c r="I340" s="1"/>
      <c r="J340" s="51"/>
      <c r="K340" s="89"/>
      <c r="L340" s="33"/>
      <c r="M340" s="17"/>
      <c r="N340" s="2"/>
      <c r="O340" s="1"/>
    </row>
    <row r="341" spans="2:15" ht="15.75" hidden="1">
      <c r="B341" s="58"/>
      <c r="C341" s="57"/>
      <c r="D341" s="68"/>
      <c r="E341" s="51"/>
      <c r="F341" s="17"/>
      <c r="G341" s="51"/>
      <c r="H341" s="51"/>
      <c r="I341" s="1"/>
      <c r="J341" s="51"/>
      <c r="K341" s="89"/>
      <c r="L341" s="33"/>
      <c r="M341" s="17"/>
      <c r="N341" s="2"/>
      <c r="O341" s="1"/>
    </row>
    <row r="342" spans="2:15" ht="15.75">
      <c r="B342" s="70">
        <v>2015</v>
      </c>
      <c r="C342" s="57"/>
      <c r="D342" s="68"/>
      <c r="E342" s="51"/>
      <c r="F342" s="17"/>
      <c r="G342" s="51"/>
      <c r="H342" s="51"/>
      <c r="I342" s="1"/>
      <c r="J342" s="51"/>
      <c r="K342" s="89"/>
      <c r="L342" s="33"/>
      <c r="M342" s="17"/>
      <c r="N342" s="2"/>
      <c r="O342" s="1"/>
    </row>
    <row r="343" spans="2:15" ht="18">
      <c r="B343" s="70" t="s">
        <v>119</v>
      </c>
      <c r="C343" s="57"/>
      <c r="D343" s="51">
        <f>+SUM(D383:D385)</f>
        <v>6655</v>
      </c>
      <c r="E343" s="51">
        <f aca="true" t="shared" si="133" ref="E343:O343">+SUM(E383:E385)</f>
        <v>6117.1</v>
      </c>
      <c r="F343" s="51">
        <f t="shared" si="133"/>
        <v>4317.1</v>
      </c>
      <c r="G343" s="51">
        <f t="shared" si="133"/>
        <v>17089.2</v>
      </c>
      <c r="H343" s="51">
        <f t="shared" si="133"/>
        <v>248191.50000000003</v>
      </c>
      <c r="I343" s="2">
        <f t="shared" si="133"/>
        <v>265280.7</v>
      </c>
      <c r="J343" s="51">
        <f t="shared" si="133"/>
        <v>138806.9</v>
      </c>
      <c r="K343" s="89">
        <f t="shared" si="133"/>
        <v>2803.4</v>
      </c>
      <c r="L343" s="51">
        <f t="shared" si="133"/>
        <v>163212.6</v>
      </c>
      <c r="M343" s="51">
        <f t="shared" si="133"/>
        <v>84649.79999999999</v>
      </c>
      <c r="N343" s="2">
        <f t="shared" si="133"/>
        <v>247862.39999999997</v>
      </c>
      <c r="O343" s="1">
        <f t="shared" si="133"/>
        <v>17418.300000000017</v>
      </c>
    </row>
    <row r="344" spans="2:15" ht="18">
      <c r="B344" s="70" t="s">
        <v>115</v>
      </c>
      <c r="C344" s="57"/>
      <c r="D344" s="51">
        <f>+SUM(D386:D388)</f>
        <v>15309.912651481</v>
      </c>
      <c r="E344" s="51">
        <f aca="true" t="shared" si="134" ref="E344:O344">+SUM(E386:E388)</f>
        <v>4081.132369373</v>
      </c>
      <c r="F344" s="51">
        <f t="shared" si="134"/>
        <v>2059.6048894748014</v>
      </c>
      <c r="G344" s="51">
        <f t="shared" si="134"/>
        <v>21450.6499103288</v>
      </c>
      <c r="H344" s="51">
        <f t="shared" si="134"/>
        <v>163732.72962216075</v>
      </c>
      <c r="I344" s="2">
        <f t="shared" si="134"/>
        <v>185183.37953248958</v>
      </c>
      <c r="J344" s="51">
        <f t="shared" si="134"/>
        <v>112776.13091135363</v>
      </c>
      <c r="K344" s="51">
        <f t="shared" si="134"/>
        <v>13704.759382951042</v>
      </c>
      <c r="L344" s="51">
        <f t="shared" si="134"/>
        <v>131108.89029430467</v>
      </c>
      <c r="M344" s="51">
        <f t="shared" si="134"/>
        <v>83842.561957747</v>
      </c>
      <c r="N344" s="2">
        <f t="shared" si="134"/>
        <v>214951.45225205168</v>
      </c>
      <c r="O344" s="1">
        <f t="shared" si="134"/>
        <v>-29768.072719562137</v>
      </c>
    </row>
    <row r="345" spans="2:15" ht="18">
      <c r="B345" s="70" t="s">
        <v>116</v>
      </c>
      <c r="C345" s="57"/>
      <c r="D345" s="51">
        <f>+SUM(D389:D391)</f>
        <v>9533.706226573198</v>
      </c>
      <c r="E345" s="51">
        <f aca="true" t="shared" si="135" ref="E345:O346">+SUM(E389:E391)</f>
        <v>9707.2248941121</v>
      </c>
      <c r="F345" s="51">
        <f t="shared" si="135"/>
        <v>2162.1069587130332</v>
      </c>
      <c r="G345" s="51">
        <f t="shared" si="135"/>
        <v>21403.03807939833</v>
      </c>
      <c r="H345" s="51">
        <f t="shared" si="135"/>
        <v>123669.68142927639</v>
      </c>
      <c r="I345" s="2">
        <f t="shared" si="135"/>
        <v>144746.87030387745</v>
      </c>
      <c r="J345" s="51">
        <f t="shared" si="135"/>
        <v>155863.06158197412</v>
      </c>
      <c r="K345" s="51">
        <f t="shared" si="135"/>
        <v>1744.692265387988</v>
      </c>
      <c r="L345" s="51">
        <f t="shared" si="135"/>
        <v>167351.25816316562</v>
      </c>
      <c r="M345" s="51">
        <f t="shared" si="135"/>
        <v>82852.72136409227</v>
      </c>
      <c r="N345" s="2">
        <f t="shared" si="135"/>
        <v>250203.9795272579</v>
      </c>
      <c r="O345" s="1">
        <f t="shared" si="135"/>
        <v>-105457.10922338047</v>
      </c>
    </row>
    <row r="346" spans="2:15" ht="18">
      <c r="B346" s="70" t="s">
        <v>117</v>
      </c>
      <c r="C346" s="57"/>
      <c r="D346" s="51">
        <f>+SUM(D392:D394)</f>
        <v>19142.5258218384</v>
      </c>
      <c r="E346" s="51">
        <f aca="true" t="shared" si="136" ref="E346:N346">+SUM(E392:E394)</f>
        <v>5254.1086183723</v>
      </c>
      <c r="F346" s="51">
        <f t="shared" si="136"/>
        <v>856.6592812236258</v>
      </c>
      <c r="G346" s="51">
        <f t="shared" si="136"/>
        <v>25253.293721434326</v>
      </c>
      <c r="H346" s="51">
        <f t="shared" si="136"/>
        <v>190366.08033882562</v>
      </c>
      <c r="I346" s="2">
        <f t="shared" si="136"/>
        <v>215619.37406025996</v>
      </c>
      <c r="J346" s="51">
        <f t="shared" si="136"/>
        <v>130030.74482419364</v>
      </c>
      <c r="K346" s="51">
        <f t="shared" si="136"/>
        <v>5297.213899614926</v>
      </c>
      <c r="L346" s="51">
        <f t="shared" si="136"/>
        <v>144585.37452023182</v>
      </c>
      <c r="M346" s="51">
        <f t="shared" si="136"/>
        <v>100660.9642195678</v>
      </c>
      <c r="N346" s="2">
        <f t="shared" si="136"/>
        <v>245246.3387397996</v>
      </c>
      <c r="O346" s="1">
        <f t="shared" si="135"/>
        <v>-81224.11836659603</v>
      </c>
    </row>
    <row r="347" spans="2:15" ht="15.75">
      <c r="B347" s="70"/>
      <c r="C347" s="57"/>
      <c r="D347" s="51"/>
      <c r="E347" s="51"/>
      <c r="F347" s="51"/>
      <c r="G347" s="51"/>
      <c r="H347" s="51"/>
      <c r="I347" s="2"/>
      <c r="J347" s="51"/>
      <c r="K347" s="51"/>
      <c r="L347" s="51"/>
      <c r="M347" s="51"/>
      <c r="N347" s="2"/>
      <c r="O347" s="1"/>
    </row>
    <row r="348" spans="2:15" ht="15.75">
      <c r="B348" s="70">
        <v>2016</v>
      </c>
      <c r="C348" s="57"/>
      <c r="D348" s="51"/>
      <c r="E348" s="51"/>
      <c r="F348" s="51"/>
      <c r="G348" s="51"/>
      <c r="H348" s="51"/>
      <c r="I348" s="2"/>
      <c r="J348" s="51"/>
      <c r="K348" s="89"/>
      <c r="L348" s="51"/>
      <c r="M348" s="51"/>
      <c r="N348" s="2"/>
      <c r="O348" s="1"/>
    </row>
    <row r="349" spans="2:16" ht="18">
      <c r="B349" s="70" t="s">
        <v>119</v>
      </c>
      <c r="C349" s="57"/>
      <c r="D349" s="51">
        <f>+SUM(D397:D399)</f>
        <v>11655.1891915772</v>
      </c>
      <c r="E349" s="51">
        <f aca="true" t="shared" si="137" ref="E349:O349">+SUM(E397:E399)</f>
        <v>1050.651117791</v>
      </c>
      <c r="F349" s="51">
        <f t="shared" si="137"/>
        <v>1443.1191363010557</v>
      </c>
      <c r="G349" s="51">
        <f t="shared" si="137"/>
        <v>14148.959445669256</v>
      </c>
      <c r="H349" s="51">
        <f t="shared" si="137"/>
        <v>126352.9787726018</v>
      </c>
      <c r="I349" s="2">
        <f t="shared" si="137"/>
        <v>140501.93821827107</v>
      </c>
      <c r="J349" s="51">
        <f t="shared" si="137"/>
        <v>146117.66271900886</v>
      </c>
      <c r="K349" s="51">
        <f t="shared" si="137"/>
        <v>4583.066090616564</v>
      </c>
      <c r="L349" s="51">
        <f t="shared" si="137"/>
        <v>150700.72880962543</v>
      </c>
      <c r="M349" s="51">
        <f t="shared" si="137"/>
        <v>79876.75794378248</v>
      </c>
      <c r="N349" s="2">
        <f t="shared" si="137"/>
        <v>230577.4867534079</v>
      </c>
      <c r="O349" s="1">
        <f t="shared" si="137"/>
        <v>-90075.54853513683</v>
      </c>
      <c r="P349" s="19"/>
    </row>
    <row r="350" spans="2:16" ht="18">
      <c r="B350" s="70" t="s">
        <v>115</v>
      </c>
      <c r="C350" s="57"/>
      <c r="D350" s="51">
        <f>+SUM(D400:D402)</f>
        <v>14095.157839695501</v>
      </c>
      <c r="E350" s="51">
        <f aca="true" t="shared" si="138" ref="E350:O350">+SUM(E400:E402)</f>
        <v>4939.8329999124</v>
      </c>
      <c r="F350" s="51">
        <f t="shared" si="138"/>
        <v>943.763099802355</v>
      </c>
      <c r="G350" s="51">
        <f t="shared" si="138"/>
        <v>19978.753939410253</v>
      </c>
      <c r="H350" s="51">
        <f t="shared" si="138"/>
        <v>167056.27792551927</v>
      </c>
      <c r="I350" s="2">
        <f t="shared" si="138"/>
        <v>187035.03186492954</v>
      </c>
      <c r="J350" s="51">
        <f t="shared" si="138"/>
        <v>127607.88121187067</v>
      </c>
      <c r="K350" s="51">
        <f t="shared" si="138"/>
        <v>5206.6781078209515</v>
      </c>
      <c r="L350" s="51">
        <f t="shared" si="138"/>
        <v>132814.55931969162</v>
      </c>
      <c r="M350" s="51">
        <f t="shared" si="138"/>
        <v>78500.61588330661</v>
      </c>
      <c r="N350" s="2">
        <f t="shared" si="138"/>
        <v>211315.17520299827</v>
      </c>
      <c r="O350" s="1">
        <f t="shared" si="138"/>
        <v>-24280.143338068716</v>
      </c>
      <c r="P350" s="19"/>
    </row>
    <row r="351" spans="2:16" ht="18">
      <c r="B351" s="70" t="s">
        <v>116</v>
      </c>
      <c r="C351" s="57"/>
      <c r="D351" s="51">
        <f>+SUM(D403:D405)</f>
        <v>19437.2894953254</v>
      </c>
      <c r="E351" s="51">
        <f aca="true" t="shared" si="139" ref="E351:O351">+SUM(E403:E405)</f>
        <v>7030.406912539801</v>
      </c>
      <c r="F351" s="51">
        <f t="shared" si="139"/>
        <v>1494.9446481963387</v>
      </c>
      <c r="G351" s="51">
        <f t="shared" si="139"/>
        <v>27962.64105606154</v>
      </c>
      <c r="H351" s="51">
        <f t="shared" si="139"/>
        <v>155633.41591847653</v>
      </c>
      <c r="I351" s="2">
        <f t="shared" si="139"/>
        <v>183596.05697453808</v>
      </c>
      <c r="J351" s="51">
        <f t="shared" si="139"/>
        <v>118719.13405048239</v>
      </c>
      <c r="K351" s="51">
        <f t="shared" si="139"/>
        <v>2184.7659671710626</v>
      </c>
      <c r="L351" s="51">
        <f t="shared" si="139"/>
        <v>120903.90001765345</v>
      </c>
      <c r="M351" s="51">
        <f t="shared" si="139"/>
        <v>85126.55252880293</v>
      </c>
      <c r="N351" s="2">
        <f t="shared" si="139"/>
        <v>206030.45254645636</v>
      </c>
      <c r="O351" s="1">
        <f t="shared" si="139"/>
        <v>-22434.395571918307</v>
      </c>
      <c r="P351" s="19"/>
    </row>
    <row r="352" spans="2:16" ht="18">
      <c r="B352" s="70" t="s">
        <v>117</v>
      </c>
      <c r="C352" s="57"/>
      <c r="D352" s="51">
        <f>+SUM(D406:D408)</f>
        <v>15939.562398181251</v>
      </c>
      <c r="E352" s="51">
        <f aca="true" t="shared" si="140" ref="E352:O352">+SUM(E406:E408)</f>
        <v>3555.5619877894</v>
      </c>
      <c r="F352" s="51">
        <f t="shared" si="140"/>
        <v>3254.623922090698</v>
      </c>
      <c r="G352" s="51">
        <f t="shared" si="140"/>
        <v>22749.74830806135</v>
      </c>
      <c r="H352" s="51">
        <f t="shared" si="140"/>
        <v>209767.54149992135</v>
      </c>
      <c r="I352" s="2">
        <f t="shared" si="140"/>
        <v>232517.28980798268</v>
      </c>
      <c r="J352" s="51">
        <f t="shared" si="140"/>
        <v>140150.40384235984</v>
      </c>
      <c r="K352" s="51">
        <f t="shared" si="140"/>
        <v>6252.362053180483</v>
      </c>
      <c r="L352" s="51">
        <f t="shared" si="140"/>
        <v>149459.45791548517</v>
      </c>
      <c r="M352" s="51">
        <f t="shared" si="140"/>
        <v>80577.85759985608</v>
      </c>
      <c r="N352" s="2">
        <f t="shared" si="140"/>
        <v>230037.31551534124</v>
      </c>
      <c r="O352" s="1">
        <f t="shared" si="140"/>
        <v>2479.9742926414474</v>
      </c>
      <c r="P352" s="19"/>
    </row>
    <row r="353" spans="2:15" ht="10.5" customHeight="1">
      <c r="B353" s="58"/>
      <c r="C353" s="57"/>
      <c r="D353" s="68"/>
      <c r="E353" s="51"/>
      <c r="F353" s="17"/>
      <c r="G353" s="51"/>
      <c r="H353" s="51"/>
      <c r="I353" s="1"/>
      <c r="J353" s="51"/>
      <c r="K353" s="89"/>
      <c r="L353" s="33"/>
      <c r="M353" s="17"/>
      <c r="N353" s="2"/>
      <c r="O353" s="1"/>
    </row>
    <row r="354" spans="2:15" ht="14.25" customHeight="1" hidden="1">
      <c r="B354" s="70">
        <v>2013</v>
      </c>
      <c r="C354" s="60">
        <v>2013</v>
      </c>
      <c r="D354" s="68"/>
      <c r="E354" s="51"/>
      <c r="F354" s="17"/>
      <c r="G354" s="51"/>
      <c r="H354" s="51"/>
      <c r="I354" s="1"/>
      <c r="J354" s="51"/>
      <c r="K354" s="89"/>
      <c r="L354" s="33"/>
      <c r="M354" s="17"/>
      <c r="N354" s="2"/>
      <c r="O354" s="1"/>
    </row>
    <row r="355" spans="2:17" ht="15.75" hidden="1">
      <c r="B355" s="28" t="s">
        <v>73</v>
      </c>
      <c r="C355" s="57" t="s">
        <v>74</v>
      </c>
      <c r="D355" s="17">
        <v>3899.7</v>
      </c>
      <c r="E355" s="17">
        <v>1934.7</v>
      </c>
      <c r="F355" s="17">
        <f aca="true" t="shared" si="141" ref="F355:F363">+G355-E355-D355</f>
        <v>937.5</v>
      </c>
      <c r="G355" s="17">
        <v>6771.9</v>
      </c>
      <c r="H355" s="51">
        <f aca="true" t="shared" si="142" ref="H355:H364">+I355-G355</f>
        <v>49648.351686250084</v>
      </c>
      <c r="I355" s="2">
        <v>56420.251686250085</v>
      </c>
      <c r="J355" s="17">
        <v>32165.2</v>
      </c>
      <c r="K355" s="91">
        <v>3225</v>
      </c>
      <c r="L355" s="17">
        <v>45743.1</v>
      </c>
      <c r="M355" s="17">
        <f aca="true" t="shared" si="143" ref="M355:M364">+N355-L355</f>
        <v>15677.062870895032</v>
      </c>
      <c r="N355" s="2">
        <v>61420.16287089503</v>
      </c>
      <c r="O355" s="1">
        <f aca="true" t="shared" si="144" ref="O355:O366">+I355-N355</f>
        <v>-4999.911184644945</v>
      </c>
      <c r="Q355" s="88"/>
    </row>
    <row r="356" spans="2:17" ht="15.75" hidden="1">
      <c r="B356" s="58" t="s">
        <v>62</v>
      </c>
      <c r="C356" s="57" t="s">
        <v>27</v>
      </c>
      <c r="D356" s="68">
        <v>3713.6</v>
      </c>
      <c r="E356" s="51">
        <v>1535.9</v>
      </c>
      <c r="F356" s="17">
        <f t="shared" si="141"/>
        <v>1020.7999999999997</v>
      </c>
      <c r="G356" s="51">
        <v>6270.3</v>
      </c>
      <c r="H356" s="51">
        <f t="shared" si="142"/>
        <v>87501.69365392414</v>
      </c>
      <c r="I356" s="1">
        <v>93771.99365392415</v>
      </c>
      <c r="J356" s="51">
        <v>32738.2</v>
      </c>
      <c r="K356" s="89">
        <v>0</v>
      </c>
      <c r="L356" s="33">
        <v>39615.9</v>
      </c>
      <c r="M356" s="17">
        <f t="shared" si="143"/>
        <v>18422.98417190397</v>
      </c>
      <c r="N356" s="2">
        <v>58038.88417190397</v>
      </c>
      <c r="O356" s="1">
        <f t="shared" si="144"/>
        <v>35733.109482020176</v>
      </c>
      <c r="Q356" s="88"/>
    </row>
    <row r="357" spans="2:17" ht="15.75" hidden="1">
      <c r="B357" s="58" t="s">
        <v>63</v>
      </c>
      <c r="C357" s="57" t="s">
        <v>28</v>
      </c>
      <c r="D357" s="68">
        <v>2848.2</v>
      </c>
      <c r="E357" s="51">
        <v>2762.7</v>
      </c>
      <c r="F357" s="17">
        <f t="shared" si="141"/>
        <v>940.8000000000011</v>
      </c>
      <c r="G357" s="51">
        <v>6551.700000000001</v>
      </c>
      <c r="H357" s="51">
        <f t="shared" si="142"/>
        <v>35896.40000000001</v>
      </c>
      <c r="I357" s="1">
        <v>42448.100000000006</v>
      </c>
      <c r="J357" s="51">
        <v>42014.1</v>
      </c>
      <c r="K357" s="89">
        <v>856</v>
      </c>
      <c r="L357" s="33">
        <v>50282.399999999994</v>
      </c>
      <c r="M357" s="17">
        <f t="shared" si="143"/>
        <v>27201.699999999997</v>
      </c>
      <c r="N357" s="2">
        <v>77484.09999999999</v>
      </c>
      <c r="O357" s="1">
        <f t="shared" si="144"/>
        <v>-35035.999999999985</v>
      </c>
      <c r="Q357" s="88"/>
    </row>
    <row r="358" spans="2:17" ht="15.75" hidden="1">
      <c r="B358" s="73" t="s">
        <v>64</v>
      </c>
      <c r="C358" s="73" t="s">
        <v>29</v>
      </c>
      <c r="D358" s="74">
        <v>1695</v>
      </c>
      <c r="E358" s="75">
        <v>1682.5</v>
      </c>
      <c r="F358" s="76">
        <f t="shared" si="141"/>
        <v>174.4000000000001</v>
      </c>
      <c r="G358" s="75">
        <v>3551.9</v>
      </c>
      <c r="H358" s="51">
        <f t="shared" si="142"/>
        <v>58215.799999999996</v>
      </c>
      <c r="I358" s="1">
        <v>61767.7</v>
      </c>
      <c r="J358" s="51">
        <v>33610.7</v>
      </c>
      <c r="K358" s="51">
        <v>68.6</v>
      </c>
      <c r="L358" s="51">
        <v>41120.5</v>
      </c>
      <c r="M358" s="51">
        <f t="shared" si="143"/>
        <v>28553.600000000006</v>
      </c>
      <c r="N358" s="2">
        <v>69674.1</v>
      </c>
      <c r="O358" s="1">
        <f t="shared" si="144"/>
        <v>-7906.400000000009</v>
      </c>
      <c r="Q358" s="88"/>
    </row>
    <row r="359" spans="2:17" ht="15.75" hidden="1">
      <c r="B359" s="73" t="s">
        <v>65</v>
      </c>
      <c r="C359" s="80" t="s">
        <v>30</v>
      </c>
      <c r="D359" s="74">
        <v>2630.7</v>
      </c>
      <c r="E359" s="75">
        <v>1650.4</v>
      </c>
      <c r="F359" s="76">
        <f t="shared" si="141"/>
        <v>618.0000000000005</v>
      </c>
      <c r="G359" s="75">
        <v>4899.1</v>
      </c>
      <c r="H359" s="51">
        <f t="shared" si="142"/>
        <v>91506.3</v>
      </c>
      <c r="I359" s="1">
        <v>96405.40000000001</v>
      </c>
      <c r="J359" s="51">
        <v>35534.7</v>
      </c>
      <c r="K359" s="51">
        <v>2074.6</v>
      </c>
      <c r="L359" s="51">
        <v>50383.799999999996</v>
      </c>
      <c r="M359" s="51">
        <f t="shared" si="143"/>
        <v>27723.499999999993</v>
      </c>
      <c r="N359" s="2">
        <v>78107.29999999999</v>
      </c>
      <c r="O359" s="1">
        <f t="shared" si="144"/>
        <v>18298.10000000002</v>
      </c>
      <c r="Q359" s="88"/>
    </row>
    <row r="360" spans="2:17" ht="15.75" hidden="1">
      <c r="B360" s="73" t="s">
        <v>66</v>
      </c>
      <c r="C360" s="80" t="s">
        <v>31</v>
      </c>
      <c r="D360" s="74">
        <v>430.9</v>
      </c>
      <c r="E360" s="75">
        <v>1903.2</v>
      </c>
      <c r="F360" s="76">
        <f t="shared" si="141"/>
        <v>1168.3000000000002</v>
      </c>
      <c r="G360" s="75">
        <v>3502.4</v>
      </c>
      <c r="H360" s="51">
        <f t="shared" si="142"/>
        <v>48453.2</v>
      </c>
      <c r="I360" s="1">
        <v>51955.6</v>
      </c>
      <c r="J360" s="51">
        <v>35950.5</v>
      </c>
      <c r="K360" s="51">
        <v>539.1</v>
      </c>
      <c r="L360" s="51">
        <v>48537.2</v>
      </c>
      <c r="M360" s="51">
        <f t="shared" si="143"/>
        <v>22716.699999999997</v>
      </c>
      <c r="N360" s="2">
        <v>71253.9</v>
      </c>
      <c r="O360" s="1">
        <f t="shared" si="144"/>
        <v>-19298.299999999996</v>
      </c>
      <c r="Q360" s="88"/>
    </row>
    <row r="361" spans="2:19" s="79" customFormat="1" ht="15.75" hidden="1">
      <c r="B361" s="58" t="s">
        <v>67</v>
      </c>
      <c r="C361" s="80" t="s">
        <v>22</v>
      </c>
      <c r="D361" s="75">
        <v>4441.5</v>
      </c>
      <c r="E361" s="76">
        <v>1394</v>
      </c>
      <c r="F361" s="76">
        <f t="shared" si="141"/>
        <v>307.39999999999964</v>
      </c>
      <c r="G361" s="75">
        <v>6142.9</v>
      </c>
      <c r="H361" s="51">
        <f t="shared" si="142"/>
        <v>58820.23253593291</v>
      </c>
      <c r="I361" s="2">
        <v>64963.13253593291</v>
      </c>
      <c r="J361" s="51">
        <v>41030.84</v>
      </c>
      <c r="K361" s="51">
        <v>8840.44</v>
      </c>
      <c r="L361" s="51">
        <v>56263.92</v>
      </c>
      <c r="M361" s="51">
        <f t="shared" si="143"/>
        <v>19824.719729664474</v>
      </c>
      <c r="N361" s="1">
        <v>76088.63972966447</v>
      </c>
      <c r="O361" s="1">
        <f t="shared" si="144"/>
        <v>-11125.507193731559</v>
      </c>
      <c r="Q361" s="88"/>
      <c r="S361" s="19"/>
    </row>
    <row r="362" spans="2:19" s="79" customFormat="1" ht="15.75" hidden="1">
      <c r="B362" s="58" t="s">
        <v>68</v>
      </c>
      <c r="C362" s="80" t="s">
        <v>33</v>
      </c>
      <c r="D362" s="75">
        <v>527.2</v>
      </c>
      <c r="E362" s="76">
        <v>2954.5</v>
      </c>
      <c r="F362" s="76">
        <f t="shared" si="141"/>
        <v>318.79999999999995</v>
      </c>
      <c r="G362" s="75">
        <v>3800.5</v>
      </c>
      <c r="H362" s="51">
        <f t="shared" si="142"/>
        <v>72130.1504211106</v>
      </c>
      <c r="I362" s="2">
        <v>75930.6504211106</v>
      </c>
      <c r="J362" s="51">
        <v>30557.9</v>
      </c>
      <c r="K362" s="51">
        <v>2413.5</v>
      </c>
      <c r="L362" s="51">
        <v>40140.5</v>
      </c>
      <c r="M362" s="51">
        <f t="shared" si="143"/>
        <v>22007.376386117045</v>
      </c>
      <c r="N362" s="1">
        <v>62147.876386117045</v>
      </c>
      <c r="O362" s="1">
        <f t="shared" si="144"/>
        <v>13782.774034993548</v>
      </c>
      <c r="Q362" s="88"/>
      <c r="S362" s="19"/>
    </row>
    <row r="363" spans="2:19" s="79" customFormat="1" ht="15.75" hidden="1">
      <c r="B363" s="58" t="s">
        <v>69</v>
      </c>
      <c r="C363" s="80"/>
      <c r="D363" s="74">
        <v>5037.8</v>
      </c>
      <c r="E363" s="75">
        <v>1668.1</v>
      </c>
      <c r="F363" s="76">
        <f t="shared" si="141"/>
        <v>38.49999999999909</v>
      </c>
      <c r="G363" s="75">
        <v>6744.4</v>
      </c>
      <c r="H363" s="51">
        <f t="shared" si="142"/>
        <v>55600.36690977014</v>
      </c>
      <c r="I363" s="1">
        <v>62344.766909770144</v>
      </c>
      <c r="J363" s="51">
        <v>33547.6</v>
      </c>
      <c r="K363" s="51">
        <v>0</v>
      </c>
      <c r="L363" s="51">
        <v>39142.4</v>
      </c>
      <c r="M363" s="51">
        <f t="shared" si="143"/>
        <v>26403.62011676972</v>
      </c>
      <c r="N363" s="1">
        <v>65546.02011676972</v>
      </c>
      <c r="O363" s="1">
        <f t="shared" si="144"/>
        <v>-3201.2532069995796</v>
      </c>
      <c r="Q363" s="88"/>
      <c r="S363" s="19"/>
    </row>
    <row r="364" spans="2:19" s="79" customFormat="1" ht="15.75" hidden="1">
      <c r="B364" s="73" t="s">
        <v>70</v>
      </c>
      <c r="C364" s="80"/>
      <c r="D364" s="74">
        <v>3515.5</v>
      </c>
      <c r="E364" s="75">
        <v>1698.3</v>
      </c>
      <c r="F364" s="76">
        <f>+G364-E364-D364</f>
        <v>90.89999999999964</v>
      </c>
      <c r="G364" s="75">
        <v>5304.7</v>
      </c>
      <c r="H364" s="51">
        <f t="shared" si="142"/>
        <v>93584.6</v>
      </c>
      <c r="I364" s="1">
        <v>98889.3</v>
      </c>
      <c r="J364" s="51">
        <v>42363.1</v>
      </c>
      <c r="K364" s="51">
        <v>0</v>
      </c>
      <c r="L364" s="51">
        <v>53869.8</v>
      </c>
      <c r="M364" s="51">
        <f t="shared" si="143"/>
        <v>26454.300000000003</v>
      </c>
      <c r="N364" s="1">
        <v>80324.1</v>
      </c>
      <c r="O364" s="1">
        <f t="shared" si="144"/>
        <v>18565.199999999997</v>
      </c>
      <c r="Q364" s="88"/>
      <c r="S364" s="19"/>
    </row>
    <row r="365" spans="2:19" s="79" customFormat="1" ht="15.75" hidden="1">
      <c r="B365" s="73" t="s">
        <v>104</v>
      </c>
      <c r="C365" s="80"/>
      <c r="D365" s="74">
        <v>2813.1</v>
      </c>
      <c r="E365" s="75">
        <v>506.2</v>
      </c>
      <c r="F365" s="76">
        <f>+G365-E365-D365</f>
        <v>1675.6</v>
      </c>
      <c r="G365" s="75">
        <v>4994.9</v>
      </c>
      <c r="H365" s="51">
        <f>+I365-G365</f>
        <v>110163.70000000001</v>
      </c>
      <c r="I365" s="1">
        <v>115158.6</v>
      </c>
      <c r="J365" s="51">
        <v>46092.1</v>
      </c>
      <c r="K365" s="51">
        <v>0</v>
      </c>
      <c r="L365" s="51">
        <v>56235.4</v>
      </c>
      <c r="M365" s="51">
        <f>+N365-L365</f>
        <v>32100.700000000004</v>
      </c>
      <c r="N365" s="1">
        <v>88336.1</v>
      </c>
      <c r="O365" s="1">
        <f t="shared" si="144"/>
        <v>26822.5</v>
      </c>
      <c r="Q365" s="88"/>
      <c r="S365" s="19"/>
    </row>
    <row r="366" spans="2:19" s="79" customFormat="1" ht="15.75" hidden="1">
      <c r="B366" s="73" t="s">
        <v>105</v>
      </c>
      <c r="C366" s="80"/>
      <c r="D366" s="74">
        <v>2892</v>
      </c>
      <c r="E366" s="75">
        <v>624.3</v>
      </c>
      <c r="F366" s="76">
        <f>+G366-E366-D366</f>
        <v>1697.0999999999995</v>
      </c>
      <c r="G366" s="75">
        <v>5213.4</v>
      </c>
      <c r="H366" s="51">
        <f>+I366-G366</f>
        <v>123171.5</v>
      </c>
      <c r="I366" s="1">
        <v>128384.9</v>
      </c>
      <c r="J366" s="51">
        <v>45774.6</v>
      </c>
      <c r="K366" s="51">
        <v>0</v>
      </c>
      <c r="L366" s="51">
        <v>50980.5</v>
      </c>
      <c r="M366" s="51">
        <f>+N366-L366</f>
        <v>26665.699999999997</v>
      </c>
      <c r="N366" s="1">
        <v>77646.2</v>
      </c>
      <c r="O366" s="1">
        <f t="shared" si="144"/>
        <v>50738.7</v>
      </c>
      <c r="Q366" s="88"/>
      <c r="S366" s="19"/>
    </row>
    <row r="367" spans="2:15" s="79" customFormat="1" ht="15.75">
      <c r="B367" s="73"/>
      <c r="C367" s="80"/>
      <c r="D367" s="74"/>
      <c r="E367" s="75"/>
      <c r="F367" s="76"/>
      <c r="G367" s="75"/>
      <c r="H367" s="75"/>
      <c r="I367" s="1"/>
      <c r="J367" s="76"/>
      <c r="K367" s="92"/>
      <c r="L367" s="75"/>
      <c r="M367" s="17"/>
      <c r="N367" s="1"/>
      <c r="O367" s="1"/>
    </row>
    <row r="368" spans="2:15" s="79" customFormat="1" ht="15.75">
      <c r="B368" s="70">
        <v>2014</v>
      </c>
      <c r="C368" s="80"/>
      <c r="D368" s="74"/>
      <c r="E368" s="75"/>
      <c r="F368" s="76"/>
      <c r="G368" s="75"/>
      <c r="H368" s="75"/>
      <c r="I368" s="1"/>
      <c r="J368" s="76"/>
      <c r="K368" s="92"/>
      <c r="L368" s="75"/>
      <c r="M368" s="17"/>
      <c r="N368" s="1"/>
      <c r="O368" s="1"/>
    </row>
    <row r="369" spans="2:15" s="79" customFormat="1" ht="15.75" hidden="1">
      <c r="B369" s="28" t="s">
        <v>73</v>
      </c>
      <c r="C369" s="80"/>
      <c r="D369" s="74">
        <v>1359.5</v>
      </c>
      <c r="E369" s="75">
        <v>1249.7</v>
      </c>
      <c r="F369" s="76">
        <v>204.1</v>
      </c>
      <c r="G369" s="75">
        <v>2813.3</v>
      </c>
      <c r="H369" s="51">
        <v>42836.5</v>
      </c>
      <c r="I369" s="1">
        <v>45649.8</v>
      </c>
      <c r="J369" s="76">
        <v>50885.8</v>
      </c>
      <c r="K369" s="92">
        <v>1080.5</v>
      </c>
      <c r="L369" s="75">
        <v>63228.2</v>
      </c>
      <c r="M369" s="17">
        <v>21001.199999999997</v>
      </c>
      <c r="N369" s="1">
        <v>84229.4</v>
      </c>
      <c r="O369" s="1">
        <f aca="true" t="shared" si="145" ref="O369:O394">+I369-N369</f>
        <v>-38579.59999999999</v>
      </c>
    </row>
    <row r="370" spans="2:15" s="79" customFormat="1" ht="15.75" hidden="1">
      <c r="B370" s="81" t="s">
        <v>106</v>
      </c>
      <c r="C370" s="80"/>
      <c r="D370" s="74">
        <v>1202.2</v>
      </c>
      <c r="E370" s="75">
        <v>2085.6</v>
      </c>
      <c r="F370" s="76">
        <v>410.6</v>
      </c>
      <c r="G370" s="75">
        <v>3698.4</v>
      </c>
      <c r="H370" s="51">
        <v>69838.90000000001</v>
      </c>
      <c r="I370" s="1">
        <v>73537.3</v>
      </c>
      <c r="J370" s="76">
        <v>39851.7</v>
      </c>
      <c r="K370" s="92">
        <v>11.6</v>
      </c>
      <c r="L370" s="75">
        <v>43195.6</v>
      </c>
      <c r="M370" s="17">
        <v>24161.700000000004</v>
      </c>
      <c r="N370" s="1">
        <v>67357.3</v>
      </c>
      <c r="O370" s="1">
        <f t="shared" si="145"/>
        <v>6180</v>
      </c>
    </row>
    <row r="371" spans="2:15" s="79" customFormat="1" ht="15.75">
      <c r="B371" s="81" t="s">
        <v>107</v>
      </c>
      <c r="C371" s="80"/>
      <c r="D371" s="74">
        <v>2079.2</v>
      </c>
      <c r="E371" s="75">
        <v>1298.7</v>
      </c>
      <c r="F371" s="76">
        <v>1552.6</v>
      </c>
      <c r="G371" s="75">
        <v>4930.5</v>
      </c>
      <c r="H371" s="51">
        <v>52647.2</v>
      </c>
      <c r="I371" s="1">
        <v>57577.7</v>
      </c>
      <c r="J371" s="76">
        <v>39744.6</v>
      </c>
      <c r="K371" s="92">
        <v>3036.4</v>
      </c>
      <c r="L371" s="75">
        <v>51862.9</v>
      </c>
      <c r="M371" s="17">
        <v>22835.299999999996</v>
      </c>
      <c r="N371" s="1">
        <v>74698.2</v>
      </c>
      <c r="O371" s="1">
        <f t="shared" si="145"/>
        <v>-17120.5</v>
      </c>
    </row>
    <row r="372" spans="2:15" s="79" customFormat="1" ht="15.75">
      <c r="B372" s="81" t="s">
        <v>108</v>
      </c>
      <c r="C372" s="80"/>
      <c r="D372" s="74">
        <v>4244.2</v>
      </c>
      <c r="E372" s="75">
        <v>1993.1</v>
      </c>
      <c r="F372" s="76">
        <v>1214.3</v>
      </c>
      <c r="G372" s="75">
        <v>7451.6</v>
      </c>
      <c r="H372" s="51">
        <v>84971.79999999999</v>
      </c>
      <c r="I372" s="1">
        <v>92423.4</v>
      </c>
      <c r="J372" s="76">
        <v>47109.7</v>
      </c>
      <c r="K372" s="92">
        <v>3275.8</v>
      </c>
      <c r="L372" s="75">
        <v>59285.8</v>
      </c>
      <c r="M372" s="17">
        <v>26340.899999999994</v>
      </c>
      <c r="N372" s="1">
        <v>85626.7</v>
      </c>
      <c r="O372" s="1">
        <f t="shared" si="145"/>
        <v>6796.699999999997</v>
      </c>
    </row>
    <row r="373" spans="2:15" s="79" customFormat="1" ht="15.75">
      <c r="B373" s="81" t="s">
        <v>109</v>
      </c>
      <c r="C373" s="80"/>
      <c r="D373" s="74">
        <v>3466.8</v>
      </c>
      <c r="E373" s="75">
        <v>1727.6</v>
      </c>
      <c r="F373" s="76">
        <v>1880.1</v>
      </c>
      <c r="G373" s="75">
        <v>7074.5</v>
      </c>
      <c r="H373" s="51">
        <v>53152.4</v>
      </c>
      <c r="I373" s="1">
        <v>60226.9</v>
      </c>
      <c r="J373" s="76">
        <v>42677.9</v>
      </c>
      <c r="K373" s="92">
        <v>9859.7</v>
      </c>
      <c r="L373" s="75">
        <v>60470.6</v>
      </c>
      <c r="M373" s="17">
        <v>29055.9</v>
      </c>
      <c r="N373" s="1">
        <v>89526.5</v>
      </c>
      <c r="O373" s="1">
        <f t="shared" si="145"/>
        <v>-29299.6</v>
      </c>
    </row>
    <row r="374" spans="2:16" ht="15.75">
      <c r="B374" s="81" t="s">
        <v>110</v>
      </c>
      <c r="C374" s="45"/>
      <c r="D374" s="75">
        <v>3836.9</v>
      </c>
      <c r="E374" s="75">
        <v>1995.5</v>
      </c>
      <c r="F374" s="75">
        <v>1633</v>
      </c>
      <c r="G374" s="75">
        <v>7465.4</v>
      </c>
      <c r="H374" s="75">
        <v>72416</v>
      </c>
      <c r="I374" s="2">
        <v>79881.4</v>
      </c>
      <c r="J374" s="77">
        <v>37770.1</v>
      </c>
      <c r="K374" s="93">
        <v>5199</v>
      </c>
      <c r="L374" s="77">
        <v>48537.4</v>
      </c>
      <c r="M374" s="17">
        <v>25847.1</v>
      </c>
      <c r="N374" s="2">
        <v>74384.5</v>
      </c>
      <c r="O374" s="1">
        <f t="shared" si="145"/>
        <v>5496.899999999994</v>
      </c>
      <c r="P374" s="19"/>
    </row>
    <row r="375" spans="2:16" ht="15.75">
      <c r="B375" s="81" t="s">
        <v>111</v>
      </c>
      <c r="C375" s="83"/>
      <c r="D375" s="75">
        <v>7332.2280376173</v>
      </c>
      <c r="E375" s="75">
        <v>1647.2111760751002</v>
      </c>
      <c r="F375" s="75">
        <v>1759.9522561200008</v>
      </c>
      <c r="G375" s="75">
        <v>10739.3914698124</v>
      </c>
      <c r="H375" s="75">
        <v>66613.8085301876</v>
      </c>
      <c r="I375" s="2">
        <v>77353.2</v>
      </c>
      <c r="J375" s="77">
        <v>52583.1</v>
      </c>
      <c r="K375" s="93">
        <v>0</v>
      </c>
      <c r="L375" s="77">
        <v>62382.8</v>
      </c>
      <c r="M375" s="17">
        <v>32958.59999999999</v>
      </c>
      <c r="N375" s="2">
        <v>95341.4</v>
      </c>
      <c r="O375" s="1">
        <f t="shared" si="145"/>
        <v>-17988.199999999997</v>
      </c>
      <c r="P375" s="19"/>
    </row>
    <row r="376" spans="2:16" ht="15.75">
      <c r="B376" s="81" t="s">
        <v>112</v>
      </c>
      <c r="C376" s="83"/>
      <c r="D376" s="75">
        <v>10293.3</v>
      </c>
      <c r="E376" s="75">
        <v>686.8</v>
      </c>
      <c r="F376" s="75">
        <v>697.9</v>
      </c>
      <c r="G376" s="75">
        <v>11678</v>
      </c>
      <c r="H376" s="75">
        <v>46712.1</v>
      </c>
      <c r="I376" s="2">
        <v>58390.1</v>
      </c>
      <c r="J376" s="77">
        <v>54381.2</v>
      </c>
      <c r="K376" s="93">
        <v>3160.6</v>
      </c>
      <c r="L376" s="77">
        <v>64325.7</v>
      </c>
      <c r="M376" s="17">
        <v>28995.199999999997</v>
      </c>
      <c r="N376" s="2">
        <v>93320.9</v>
      </c>
      <c r="O376" s="1">
        <f t="shared" si="145"/>
        <v>-34930.799999999996</v>
      </c>
      <c r="P376" s="19"/>
    </row>
    <row r="377" spans="2:16" ht="15.75">
      <c r="B377" s="81" t="s">
        <v>113</v>
      </c>
      <c r="C377" s="83"/>
      <c r="D377" s="75">
        <v>9258.1</v>
      </c>
      <c r="E377" s="75">
        <v>2038.8</v>
      </c>
      <c r="F377" s="75">
        <v>1593.3</v>
      </c>
      <c r="G377" s="75">
        <v>12890.2</v>
      </c>
      <c r="H377" s="75">
        <v>121054.8</v>
      </c>
      <c r="I377" s="2">
        <v>133945</v>
      </c>
      <c r="J377" s="77">
        <v>49466</v>
      </c>
      <c r="K377" s="93">
        <v>933.4</v>
      </c>
      <c r="L377" s="77">
        <v>64714.8</v>
      </c>
      <c r="M377" s="17">
        <v>40939.09999999999</v>
      </c>
      <c r="N377" s="2">
        <v>105653.9</v>
      </c>
      <c r="O377" s="1">
        <f t="shared" si="145"/>
        <v>28291.100000000006</v>
      </c>
      <c r="P377" s="19"/>
    </row>
    <row r="378" spans="2:16" ht="15.75">
      <c r="B378" s="81" t="s">
        <v>114</v>
      </c>
      <c r="C378" s="83"/>
      <c r="D378" s="75">
        <v>6334.6</v>
      </c>
      <c r="E378" s="75">
        <v>713.6</v>
      </c>
      <c r="F378" s="75">
        <v>2303.4</v>
      </c>
      <c r="G378" s="75">
        <v>9351.4</v>
      </c>
      <c r="H378" s="75">
        <v>70147.40000000001</v>
      </c>
      <c r="I378" s="2">
        <v>79498.8</v>
      </c>
      <c r="J378" s="77">
        <v>56998.5</v>
      </c>
      <c r="K378" s="93">
        <v>1699.4</v>
      </c>
      <c r="L378" s="77">
        <v>68392.5</v>
      </c>
      <c r="M378" s="17">
        <v>38758.7</v>
      </c>
      <c r="N378" s="2">
        <v>107151.2</v>
      </c>
      <c r="O378" s="1">
        <f t="shared" si="145"/>
        <v>-27652.399999999994</v>
      </c>
      <c r="P378" s="19"/>
    </row>
    <row r="379" spans="2:16" ht="15.75">
      <c r="B379" s="81" t="s">
        <v>104</v>
      </c>
      <c r="C379" s="83"/>
      <c r="D379" s="75">
        <v>5554.5</v>
      </c>
      <c r="E379" s="75">
        <v>1216.9</v>
      </c>
      <c r="F379" s="75">
        <v>689.7</v>
      </c>
      <c r="G379" s="75">
        <v>7461.1</v>
      </c>
      <c r="H379" s="75">
        <v>60020.1</v>
      </c>
      <c r="I379" s="2">
        <v>67481.2</v>
      </c>
      <c r="J379" s="77">
        <v>43438.5</v>
      </c>
      <c r="K379" s="93">
        <v>1177.6</v>
      </c>
      <c r="L379" s="77">
        <v>50048.5</v>
      </c>
      <c r="M379" s="17">
        <v>33659.399999999994</v>
      </c>
      <c r="N379" s="2">
        <v>83707.9</v>
      </c>
      <c r="O379" s="1">
        <f t="shared" si="145"/>
        <v>-16226.699999999997</v>
      </c>
      <c r="P379" s="19"/>
    </row>
    <row r="380" spans="2:16" ht="15.75">
      <c r="B380" s="81" t="s">
        <v>105</v>
      </c>
      <c r="C380" s="83"/>
      <c r="D380" s="75">
        <v>4726.1</v>
      </c>
      <c r="E380" s="75">
        <v>2435.4</v>
      </c>
      <c r="F380" s="75">
        <v>1441.6</v>
      </c>
      <c r="G380" s="75">
        <v>8603.1</v>
      </c>
      <c r="H380" s="75">
        <v>82245.2</v>
      </c>
      <c r="I380" s="2">
        <v>90848.3</v>
      </c>
      <c r="J380" s="77">
        <v>53578.1</v>
      </c>
      <c r="K380" s="93">
        <v>33314.3</v>
      </c>
      <c r="L380" s="77">
        <v>91960.6</v>
      </c>
      <c r="M380" s="17">
        <v>27527.59999999999</v>
      </c>
      <c r="N380" s="2">
        <v>119488.2</v>
      </c>
      <c r="O380" s="1">
        <f t="shared" si="145"/>
        <v>-28639.899999999994</v>
      </c>
      <c r="P380" s="19"/>
    </row>
    <row r="381" spans="2:16" ht="15.75">
      <c r="B381" s="81"/>
      <c r="C381" s="83"/>
      <c r="D381" s="77"/>
      <c r="E381" s="77"/>
      <c r="F381" s="77"/>
      <c r="G381" s="77"/>
      <c r="H381" s="51"/>
      <c r="I381" s="2"/>
      <c r="J381" s="77"/>
      <c r="K381" s="93"/>
      <c r="L381" s="77"/>
      <c r="M381" s="17"/>
      <c r="N381" s="2"/>
      <c r="O381" s="1"/>
      <c r="P381" s="19"/>
    </row>
    <row r="382" spans="2:16" ht="15.75">
      <c r="B382" s="70">
        <v>2015</v>
      </c>
      <c r="C382" s="83"/>
      <c r="D382" s="77"/>
      <c r="E382" s="77"/>
      <c r="F382" s="77"/>
      <c r="G382" s="77"/>
      <c r="H382" s="51"/>
      <c r="I382" s="2"/>
      <c r="J382" s="77"/>
      <c r="K382" s="93"/>
      <c r="L382" s="77"/>
      <c r="M382" s="17"/>
      <c r="N382" s="2"/>
      <c r="O382" s="1"/>
      <c r="P382" s="19"/>
    </row>
    <row r="383" spans="2:17" ht="15.75" hidden="1">
      <c r="B383" s="70" t="s">
        <v>73</v>
      </c>
      <c r="C383" s="83"/>
      <c r="D383" s="75">
        <v>3515.5</v>
      </c>
      <c r="E383" s="75">
        <v>2263.1</v>
      </c>
      <c r="F383" s="75">
        <f aca="true" t="shared" si="146" ref="F383:F393">+G383-E383-D383</f>
        <v>931.1000000000004</v>
      </c>
      <c r="G383" s="75">
        <v>6709.7</v>
      </c>
      <c r="H383" s="75">
        <v>86766.90000000001</v>
      </c>
      <c r="I383" s="2">
        <v>93476.6</v>
      </c>
      <c r="J383" s="77">
        <v>38539.2</v>
      </c>
      <c r="K383" s="93">
        <v>0</v>
      </c>
      <c r="L383" s="77">
        <v>42853.4</v>
      </c>
      <c r="M383" s="17">
        <v>32450.999999999993</v>
      </c>
      <c r="N383" s="2">
        <v>75304.4</v>
      </c>
      <c r="O383" s="95">
        <f t="shared" si="145"/>
        <v>18172.20000000001</v>
      </c>
      <c r="P383" s="19"/>
      <c r="Q383" s="88"/>
    </row>
    <row r="384" spans="2:17" ht="15.75" hidden="1">
      <c r="B384" s="70" t="s">
        <v>62</v>
      </c>
      <c r="C384" s="83"/>
      <c r="D384" s="75">
        <v>1322.8</v>
      </c>
      <c r="E384" s="75">
        <v>1591.4</v>
      </c>
      <c r="F384" s="75">
        <f t="shared" si="146"/>
        <v>1386.6000000000001</v>
      </c>
      <c r="G384" s="75">
        <v>4300.8</v>
      </c>
      <c r="H384" s="75">
        <v>52302.5</v>
      </c>
      <c r="I384" s="2">
        <v>56603.3</v>
      </c>
      <c r="J384" s="77">
        <v>41610</v>
      </c>
      <c r="K384" s="93">
        <v>1060.2</v>
      </c>
      <c r="L384" s="77">
        <v>54515.4</v>
      </c>
      <c r="M384" s="17">
        <v>23104.299999999996</v>
      </c>
      <c r="N384" s="2">
        <v>77619.7</v>
      </c>
      <c r="O384" s="95">
        <f t="shared" si="145"/>
        <v>-21016.399999999994</v>
      </c>
      <c r="P384" s="19"/>
      <c r="Q384" s="88"/>
    </row>
    <row r="385" spans="2:17" ht="15.75">
      <c r="B385" s="70" t="s">
        <v>107</v>
      </c>
      <c r="C385" s="83"/>
      <c r="D385" s="75">
        <v>1816.7</v>
      </c>
      <c r="E385" s="75">
        <v>2262.6</v>
      </c>
      <c r="F385" s="75">
        <f t="shared" si="146"/>
        <v>1999.3999999999999</v>
      </c>
      <c r="G385" s="75">
        <v>6078.7</v>
      </c>
      <c r="H385" s="75">
        <v>109122.1</v>
      </c>
      <c r="I385" s="2">
        <v>115200.8</v>
      </c>
      <c r="J385" s="77">
        <v>58657.7</v>
      </c>
      <c r="K385" s="93">
        <v>1743.2</v>
      </c>
      <c r="L385" s="77">
        <v>65843.8</v>
      </c>
      <c r="M385" s="17">
        <v>29094.5</v>
      </c>
      <c r="N385" s="2">
        <v>94938.3</v>
      </c>
      <c r="O385" s="95">
        <f t="shared" si="145"/>
        <v>20262.5</v>
      </c>
      <c r="P385" s="19"/>
      <c r="Q385" s="88"/>
    </row>
    <row r="386" spans="2:17" ht="15.75">
      <c r="B386" s="70" t="s">
        <v>108</v>
      </c>
      <c r="C386" s="83"/>
      <c r="D386" s="75">
        <v>8627.6</v>
      </c>
      <c r="E386" s="75">
        <v>1735.8</v>
      </c>
      <c r="F386" s="75">
        <f t="shared" si="146"/>
        <v>1348.800000000001</v>
      </c>
      <c r="G386" s="75">
        <v>11712.2</v>
      </c>
      <c r="H386" s="75">
        <v>67030.7</v>
      </c>
      <c r="I386" s="2">
        <v>78742.9</v>
      </c>
      <c r="J386" s="77">
        <v>40993.8</v>
      </c>
      <c r="K386" s="93">
        <v>10787.1</v>
      </c>
      <c r="L386" s="77">
        <v>53360.4</v>
      </c>
      <c r="M386" s="17">
        <v>27217.4</v>
      </c>
      <c r="N386" s="2">
        <v>80577.8</v>
      </c>
      <c r="O386" s="95">
        <f t="shared" si="145"/>
        <v>-1834.9000000000087</v>
      </c>
      <c r="P386" s="19"/>
      <c r="Q386" s="88"/>
    </row>
    <row r="387" spans="2:17" ht="15.75">
      <c r="B387" s="70" t="s">
        <v>109</v>
      </c>
      <c r="C387" s="83"/>
      <c r="D387" s="75">
        <v>4346.4</v>
      </c>
      <c r="E387" s="75">
        <v>869.3</v>
      </c>
      <c r="F387" s="75">
        <f t="shared" si="146"/>
        <v>172.30000000000018</v>
      </c>
      <c r="G387" s="75">
        <v>5388</v>
      </c>
      <c r="H387" s="75">
        <v>59619.3</v>
      </c>
      <c r="I387" s="2">
        <v>65007.3</v>
      </c>
      <c r="J387" s="77">
        <v>21678.4</v>
      </c>
      <c r="K387" s="93">
        <v>169</v>
      </c>
      <c r="L387" s="77">
        <v>24895.9</v>
      </c>
      <c r="M387" s="17">
        <v>26461.4</v>
      </c>
      <c r="N387" s="2">
        <v>51357.3</v>
      </c>
      <c r="O387" s="95">
        <f t="shared" si="145"/>
        <v>13650</v>
      </c>
      <c r="P387" s="19"/>
      <c r="Q387" s="88"/>
    </row>
    <row r="388" spans="2:17" ht="15.75">
      <c r="B388" s="70" t="s">
        <v>110</v>
      </c>
      <c r="C388" s="83"/>
      <c r="D388" s="75">
        <v>2335.912651481</v>
      </c>
      <c r="E388" s="75">
        <v>1476.032369373</v>
      </c>
      <c r="F388" s="75">
        <f t="shared" si="146"/>
        <v>538.5048894748002</v>
      </c>
      <c r="G388" s="75">
        <v>4350.4499103288</v>
      </c>
      <c r="H388" s="75">
        <v>37082.729622160754</v>
      </c>
      <c r="I388" s="2">
        <v>41433.17953248956</v>
      </c>
      <c r="J388" s="77">
        <v>50103.93091135363</v>
      </c>
      <c r="K388" s="93">
        <v>2748.6593829510416</v>
      </c>
      <c r="L388" s="77">
        <v>52852.590294304675</v>
      </c>
      <c r="M388" s="17">
        <v>30163.76195774701</v>
      </c>
      <c r="N388" s="2">
        <v>83016.35225205169</v>
      </c>
      <c r="O388" s="95">
        <f t="shared" si="145"/>
        <v>-41583.17271956213</v>
      </c>
      <c r="P388" s="19"/>
      <c r="Q388" s="88"/>
    </row>
    <row r="389" spans="2:17" ht="15.75">
      <c r="B389" s="70" t="s">
        <v>111</v>
      </c>
      <c r="C389" s="83"/>
      <c r="D389" s="75">
        <v>489.4512037542</v>
      </c>
      <c r="E389" s="75">
        <v>4980.531270898499</v>
      </c>
      <c r="F389" s="75">
        <f t="shared" si="146"/>
        <v>871.6702862136317</v>
      </c>
      <c r="G389" s="75">
        <v>6341.652760866331</v>
      </c>
      <c r="H389" s="75">
        <v>41261.322142504614</v>
      </c>
      <c r="I389" s="2">
        <v>47277.12569857365</v>
      </c>
      <c r="J389" s="77">
        <v>48299.608889914096</v>
      </c>
      <c r="K389" s="93">
        <v>1084.006302658788</v>
      </c>
      <c r="L389" s="77">
        <v>49383.615192572885</v>
      </c>
      <c r="M389" s="17">
        <v>29498.510319738525</v>
      </c>
      <c r="N389" s="2">
        <v>78882.12551231141</v>
      </c>
      <c r="O389" s="95">
        <f t="shared" si="145"/>
        <v>-31604.999813737762</v>
      </c>
      <c r="P389" s="19"/>
      <c r="Q389" s="88"/>
    </row>
    <row r="390" spans="2:17" ht="15.75">
      <c r="B390" s="70" t="s">
        <v>112</v>
      </c>
      <c r="C390" s="83"/>
      <c r="D390" s="75">
        <v>2634.38431536</v>
      </c>
      <c r="E390" s="75">
        <v>3413.2295539705</v>
      </c>
      <c r="F390" s="75">
        <f t="shared" si="146"/>
        <v>784.5046480544997</v>
      </c>
      <c r="G390" s="75">
        <v>6832.118517385</v>
      </c>
      <c r="H390" s="75">
        <v>41798.1217931191</v>
      </c>
      <c r="I390" s="2">
        <v>48630.2403105041</v>
      </c>
      <c r="J390" s="77">
        <v>57725.84510475853</v>
      </c>
      <c r="K390" s="93">
        <v>340.8268098532</v>
      </c>
      <c r="L390" s="77">
        <v>62055.47175573479</v>
      </c>
      <c r="M390" s="17">
        <v>25338.03936917687</v>
      </c>
      <c r="N390" s="2">
        <v>87393.51112491166</v>
      </c>
      <c r="O390" s="95">
        <f t="shared" si="145"/>
        <v>-38763.27081440756</v>
      </c>
      <c r="P390" s="19"/>
      <c r="Q390" s="88"/>
    </row>
    <row r="391" spans="2:17" ht="15.75">
      <c r="B391" s="70" t="s">
        <v>113</v>
      </c>
      <c r="C391" s="83"/>
      <c r="D391" s="75">
        <v>6409.870707458999</v>
      </c>
      <c r="E391" s="75">
        <v>1313.4640692430999</v>
      </c>
      <c r="F391" s="75">
        <f t="shared" si="146"/>
        <v>505.9320244449018</v>
      </c>
      <c r="G391" s="75">
        <v>8229.266801147001</v>
      </c>
      <c r="H391" s="75">
        <v>40610.23749365268</v>
      </c>
      <c r="I391" s="2">
        <v>48839.504294799684</v>
      </c>
      <c r="J391" s="77">
        <v>49837.60758730149</v>
      </c>
      <c r="K391" s="93">
        <v>319.859152876</v>
      </c>
      <c r="L391" s="77">
        <v>55912.17121485796</v>
      </c>
      <c r="M391" s="17">
        <v>28016.171675176876</v>
      </c>
      <c r="N391" s="2">
        <v>83928.34289003484</v>
      </c>
      <c r="O391" s="95">
        <f t="shared" si="145"/>
        <v>-35088.83859523515</v>
      </c>
      <c r="P391" s="19"/>
      <c r="Q391" s="88"/>
    </row>
    <row r="392" spans="2:17" ht="15.75">
      <c r="B392" s="70" t="s">
        <v>114</v>
      </c>
      <c r="C392" s="83"/>
      <c r="D392" s="75">
        <v>5320.200332823301</v>
      </c>
      <c r="E392" s="75">
        <v>2196.1082642615</v>
      </c>
      <c r="F392" s="75">
        <f t="shared" si="146"/>
        <v>29.831989927490213</v>
      </c>
      <c r="G392" s="75">
        <v>7546.140587012292</v>
      </c>
      <c r="H392" s="75">
        <v>64422.859461217704</v>
      </c>
      <c r="I392" s="2">
        <v>71969.00004823</v>
      </c>
      <c r="J392" s="77">
        <v>38355.5657577273</v>
      </c>
      <c r="K392" s="93">
        <v>3789.4275866399003</v>
      </c>
      <c r="L392" s="77">
        <v>46456.52367190584</v>
      </c>
      <c r="M392" s="17">
        <v>32884.48533327747</v>
      </c>
      <c r="N392" s="2">
        <v>79341.00900518331</v>
      </c>
      <c r="O392" s="95">
        <f t="shared" si="145"/>
        <v>-7372.008956953316</v>
      </c>
      <c r="P392" s="19"/>
      <c r="Q392" s="88"/>
    </row>
    <row r="393" spans="2:17" ht="15.75">
      <c r="B393" s="70" t="s">
        <v>104</v>
      </c>
      <c r="C393" s="83"/>
      <c r="D393" s="75">
        <v>7425.921014930299</v>
      </c>
      <c r="E393" s="75">
        <v>1075.7958187955</v>
      </c>
      <c r="F393" s="75">
        <f t="shared" si="146"/>
        <v>293.2360341358508</v>
      </c>
      <c r="G393" s="75">
        <v>8794.95286786165</v>
      </c>
      <c r="H393" s="75">
        <v>46560.982359822185</v>
      </c>
      <c r="I393" s="2">
        <v>55355.93522768383</v>
      </c>
      <c r="J393" s="77">
        <v>46653.645799873986</v>
      </c>
      <c r="K393" s="93">
        <v>1059.684813984626</v>
      </c>
      <c r="L393" s="77">
        <v>52659.21608274323</v>
      </c>
      <c r="M393" s="17">
        <v>38417.69072899096</v>
      </c>
      <c r="N393" s="2">
        <v>91076.9068117342</v>
      </c>
      <c r="O393" s="95">
        <f t="shared" si="145"/>
        <v>-35720.97158405036</v>
      </c>
      <c r="P393" s="19"/>
      <c r="Q393" s="88"/>
    </row>
    <row r="394" spans="2:17" ht="15.75">
      <c r="B394" s="70" t="s">
        <v>105</v>
      </c>
      <c r="C394" s="83"/>
      <c r="D394" s="75">
        <v>6396.404474084799</v>
      </c>
      <c r="E394" s="75">
        <v>1982.2045353153003</v>
      </c>
      <c r="F394" s="75">
        <f>+G394-E394-D394</f>
        <v>533.5912571602848</v>
      </c>
      <c r="G394" s="75">
        <v>8912.200266560385</v>
      </c>
      <c r="H394" s="75">
        <v>79382.23851778574</v>
      </c>
      <c r="I394" s="2">
        <v>88294.43878434612</v>
      </c>
      <c r="J394" s="77">
        <v>45021.53326659235</v>
      </c>
      <c r="K394" s="93">
        <v>448.1014989904</v>
      </c>
      <c r="L394" s="77">
        <v>45469.63476558275</v>
      </c>
      <c r="M394" s="17">
        <v>29358.78815729936</v>
      </c>
      <c r="N394" s="2">
        <v>74828.4229228821</v>
      </c>
      <c r="O394" s="95">
        <f t="shared" si="145"/>
        <v>13466.01586146401</v>
      </c>
      <c r="P394" s="19"/>
      <c r="Q394" s="88"/>
    </row>
    <row r="395" spans="2:17" ht="15.75">
      <c r="B395" s="70"/>
      <c r="C395" s="83"/>
      <c r="D395" s="75"/>
      <c r="E395" s="75"/>
      <c r="F395" s="75"/>
      <c r="G395" s="75"/>
      <c r="H395" s="75"/>
      <c r="I395" s="2"/>
      <c r="J395" s="77"/>
      <c r="K395" s="93"/>
      <c r="L395" s="77"/>
      <c r="M395" s="17"/>
      <c r="N395" s="2"/>
      <c r="O395" s="95"/>
      <c r="P395" s="19"/>
      <c r="Q395" s="88"/>
    </row>
    <row r="396" spans="2:17" ht="15.75">
      <c r="B396" s="70">
        <v>2016</v>
      </c>
      <c r="C396" s="83"/>
      <c r="D396" s="75"/>
      <c r="E396" s="75"/>
      <c r="F396" s="75"/>
      <c r="G396" s="75"/>
      <c r="H396" s="75"/>
      <c r="I396" s="2"/>
      <c r="J396" s="77"/>
      <c r="K396" s="93"/>
      <c r="L396" s="77"/>
      <c r="M396" s="17"/>
      <c r="N396" s="2"/>
      <c r="O396" s="95"/>
      <c r="P396" s="19"/>
      <c r="Q396" s="88"/>
    </row>
    <row r="397" spans="2:17" ht="15.75">
      <c r="B397" s="70" t="s">
        <v>118</v>
      </c>
      <c r="C397" s="83"/>
      <c r="D397" s="76">
        <v>2784.1977555725</v>
      </c>
      <c r="E397" s="96">
        <v>831.3966339549</v>
      </c>
      <c r="F397" s="76">
        <v>151.03070117259995</v>
      </c>
      <c r="G397" s="76">
        <v>3766.6250907</v>
      </c>
      <c r="H397" s="76">
        <v>28720.914825839474</v>
      </c>
      <c r="I397" s="2">
        <v>32487.539916539474</v>
      </c>
      <c r="J397" s="76">
        <v>50702.45338121494</v>
      </c>
      <c r="K397" s="76">
        <v>2351.151414349638</v>
      </c>
      <c r="L397" s="76">
        <v>53053.60479556458</v>
      </c>
      <c r="M397" s="76">
        <v>25739.941246581788</v>
      </c>
      <c r="N397" s="2">
        <v>78793.54604214636</v>
      </c>
      <c r="O397" s="95">
        <f aca="true" t="shared" si="147" ref="O397:O413">+I397-N397</f>
        <v>-46306.00612560689</v>
      </c>
      <c r="P397" s="19"/>
      <c r="Q397" s="88"/>
    </row>
    <row r="398" spans="2:17" ht="15.75">
      <c r="B398" s="70" t="s">
        <v>106</v>
      </c>
      <c r="C398" s="83"/>
      <c r="D398" s="76">
        <v>5502.5000019045</v>
      </c>
      <c r="E398" s="96">
        <v>14.666830267199998</v>
      </c>
      <c r="F398" s="76">
        <v>1090.6084575643454</v>
      </c>
      <c r="G398" s="76">
        <v>6607.775289736045</v>
      </c>
      <c r="H398" s="76">
        <v>38098.856265043665</v>
      </c>
      <c r="I398" s="2">
        <v>44706.63155477971</v>
      </c>
      <c r="J398" s="76">
        <v>39429.864357752755</v>
      </c>
      <c r="K398" s="76">
        <v>909.1472329412302</v>
      </c>
      <c r="L398" s="76">
        <v>40339.01159069398</v>
      </c>
      <c r="M398" s="76">
        <v>28646.79824547348</v>
      </c>
      <c r="N398" s="2">
        <v>68985.80983616746</v>
      </c>
      <c r="O398" s="95">
        <f t="shared" si="147"/>
        <v>-24279.17828138775</v>
      </c>
      <c r="P398" s="19"/>
      <c r="Q398" s="88"/>
    </row>
    <row r="399" spans="2:17" ht="15.75">
      <c r="B399" s="70" t="s">
        <v>107</v>
      </c>
      <c r="C399" s="83"/>
      <c r="D399" s="76">
        <v>3368.4914341002</v>
      </c>
      <c r="E399" s="96">
        <v>204.58765356889998</v>
      </c>
      <c r="F399" s="76">
        <v>201.4799775641104</v>
      </c>
      <c r="G399" s="76">
        <v>3774.5590652332103</v>
      </c>
      <c r="H399" s="76">
        <v>59533.20768171866</v>
      </c>
      <c r="I399" s="2">
        <v>63307.76674695187</v>
      </c>
      <c r="J399" s="76">
        <v>55985.34498004116</v>
      </c>
      <c r="K399" s="76">
        <v>1322.7674433256961</v>
      </c>
      <c r="L399" s="76">
        <v>57308.11242336686</v>
      </c>
      <c r="M399" s="76">
        <v>25490.018451727206</v>
      </c>
      <c r="N399" s="2">
        <v>82798.13087509407</v>
      </c>
      <c r="O399" s="95">
        <f t="shared" si="147"/>
        <v>-19490.364128142195</v>
      </c>
      <c r="P399" s="19"/>
      <c r="Q399" s="88"/>
    </row>
    <row r="400" spans="2:17" ht="15.75">
      <c r="B400" s="70" t="s">
        <v>108</v>
      </c>
      <c r="C400" s="83"/>
      <c r="D400" s="76">
        <v>6363.5854664336</v>
      </c>
      <c r="E400" s="96">
        <v>2787.9709129893</v>
      </c>
      <c r="F400" s="76">
        <v>107.92437948371662</v>
      </c>
      <c r="G400" s="76">
        <v>9259.480758906617</v>
      </c>
      <c r="H400" s="76">
        <v>42481.54284686625</v>
      </c>
      <c r="I400" s="2">
        <v>51741.02360577287</v>
      </c>
      <c r="J400" s="76">
        <v>39023.57980046343</v>
      </c>
      <c r="K400" s="76">
        <v>401.72267994358</v>
      </c>
      <c r="L400" s="76">
        <v>39425.30248040701</v>
      </c>
      <c r="M400" s="76">
        <v>25353.264307732104</v>
      </c>
      <c r="N400" s="2">
        <v>64778.56678813911</v>
      </c>
      <c r="O400" s="95">
        <f t="shared" si="147"/>
        <v>-13037.543182366244</v>
      </c>
      <c r="P400" s="19"/>
      <c r="Q400" s="88"/>
    </row>
    <row r="401" spans="2:17" ht="15.75">
      <c r="B401" s="70" t="s">
        <v>109</v>
      </c>
      <c r="C401" s="83"/>
      <c r="D401" s="76">
        <v>6935.596668995</v>
      </c>
      <c r="E401" s="96">
        <v>673.705044475</v>
      </c>
      <c r="F401" s="76">
        <v>766.4274346027541</v>
      </c>
      <c r="G401" s="76">
        <v>8375.729148072754</v>
      </c>
      <c r="H401" s="76">
        <v>41723.03918380698</v>
      </c>
      <c r="I401" s="2">
        <v>50098.768331879735</v>
      </c>
      <c r="J401" s="76">
        <v>44797.895141372384</v>
      </c>
      <c r="K401" s="76">
        <v>4176.911147492711</v>
      </c>
      <c r="L401" s="76">
        <v>48974.8062888651</v>
      </c>
      <c r="M401" s="76">
        <v>29690.236464739944</v>
      </c>
      <c r="N401" s="2">
        <v>78665.04275360504</v>
      </c>
      <c r="O401" s="95">
        <f t="shared" si="147"/>
        <v>-28566.274421725306</v>
      </c>
      <c r="P401" s="19"/>
      <c r="Q401" s="88"/>
    </row>
    <row r="402" spans="2:17" ht="15.75">
      <c r="B402" s="70" t="s">
        <v>110</v>
      </c>
      <c r="C402" s="83"/>
      <c r="D402" s="76">
        <v>795.9757042668999</v>
      </c>
      <c r="E402" s="96">
        <v>1478.1570424480997</v>
      </c>
      <c r="F402" s="76">
        <v>69.41128571588422</v>
      </c>
      <c r="G402" s="76">
        <v>2343.544032430884</v>
      </c>
      <c r="H402" s="76">
        <v>82851.69589484604</v>
      </c>
      <c r="I402" s="2">
        <v>85195.23992727693</v>
      </c>
      <c r="J402" s="76">
        <v>43786.406270034866</v>
      </c>
      <c r="K402" s="76">
        <v>628.0442803846599</v>
      </c>
      <c r="L402" s="76">
        <v>44414.450550419526</v>
      </c>
      <c r="M402" s="76">
        <v>23457.115110834566</v>
      </c>
      <c r="N402" s="2">
        <v>67871.56566125409</v>
      </c>
      <c r="O402" s="95">
        <f t="shared" si="147"/>
        <v>17323.674266022834</v>
      </c>
      <c r="P402" s="19"/>
      <c r="Q402" s="88"/>
    </row>
    <row r="403" spans="2:17" ht="15.75">
      <c r="B403" s="70" t="s">
        <v>111</v>
      </c>
      <c r="C403" s="83"/>
      <c r="D403" s="76">
        <v>5781.1320572053</v>
      </c>
      <c r="E403" s="96">
        <v>2361.0485685608</v>
      </c>
      <c r="F403" s="76">
        <v>3.659471711999686</v>
      </c>
      <c r="G403" s="76">
        <v>8145.8400974781</v>
      </c>
      <c r="H403" s="76">
        <v>47289.954322689155</v>
      </c>
      <c r="I403" s="2">
        <v>55435.79442016726</v>
      </c>
      <c r="J403" s="76">
        <v>35148.75083418577</v>
      </c>
      <c r="K403" s="76">
        <v>230.77480433959002</v>
      </c>
      <c r="L403" s="76">
        <v>35379.52563852536</v>
      </c>
      <c r="M403" s="76">
        <v>23966.400643911948</v>
      </c>
      <c r="N403" s="2">
        <v>59345.92628243731</v>
      </c>
      <c r="O403" s="95">
        <f t="shared" si="147"/>
        <v>-3910.131862270049</v>
      </c>
      <c r="P403" s="19"/>
      <c r="Q403" s="88"/>
    </row>
    <row r="404" spans="2:17" ht="15.75">
      <c r="B404" s="70" t="s">
        <v>112</v>
      </c>
      <c r="C404" s="83"/>
      <c r="D404" s="76">
        <v>5961.098162449702</v>
      </c>
      <c r="E404" s="96">
        <v>2641.4677154549004</v>
      </c>
      <c r="F404" s="76">
        <v>1201.1249680980982</v>
      </c>
      <c r="G404" s="76">
        <v>9803.6908460027</v>
      </c>
      <c r="H404" s="76">
        <v>47068.92115434319</v>
      </c>
      <c r="I404" s="2">
        <v>56872.612000345885</v>
      </c>
      <c r="J404" s="76">
        <v>52103.475434995766</v>
      </c>
      <c r="K404" s="76">
        <v>760.059072813674</v>
      </c>
      <c r="L404" s="76">
        <v>52863.53450780944</v>
      </c>
      <c r="M404" s="76">
        <v>35834.27117369445</v>
      </c>
      <c r="N404" s="2">
        <v>88697.80568150389</v>
      </c>
      <c r="O404" s="95">
        <f t="shared" si="147"/>
        <v>-31825.193681158</v>
      </c>
      <c r="P404" s="19"/>
      <c r="Q404" s="88"/>
    </row>
    <row r="405" spans="2:17" ht="15.75">
      <c r="B405" s="70" t="s">
        <v>113</v>
      </c>
      <c r="C405" s="83"/>
      <c r="D405" s="76">
        <v>7695.059275670401</v>
      </c>
      <c r="E405" s="96">
        <v>2027.8906285241</v>
      </c>
      <c r="F405" s="76">
        <v>290.1602083862408</v>
      </c>
      <c r="G405" s="76">
        <v>10013.110112580742</v>
      </c>
      <c r="H405" s="76">
        <v>61274.540441444195</v>
      </c>
      <c r="I405" s="2">
        <v>71287.65055402493</v>
      </c>
      <c r="J405" s="76">
        <v>31466.90778130086</v>
      </c>
      <c r="K405" s="76">
        <v>1193.9320900177988</v>
      </c>
      <c r="L405" s="76">
        <v>32660.839871318654</v>
      </c>
      <c r="M405" s="76">
        <v>25325.880711196536</v>
      </c>
      <c r="N405" s="2">
        <v>57986.72058251519</v>
      </c>
      <c r="O405" s="95">
        <f t="shared" si="147"/>
        <v>13300.929971509744</v>
      </c>
      <c r="P405" s="19"/>
      <c r="Q405" s="88"/>
    </row>
    <row r="406" spans="2:17" ht="15.75">
      <c r="B406" s="70" t="s">
        <v>114</v>
      </c>
      <c r="C406" s="83"/>
      <c r="D406" s="76">
        <v>5637.26289856085</v>
      </c>
      <c r="E406" s="96">
        <v>1908.6323900502</v>
      </c>
      <c r="F406" s="76">
        <v>1337.3730483384998</v>
      </c>
      <c r="G406" s="76">
        <v>8883.26833694955</v>
      </c>
      <c r="H406" s="76">
        <v>66888.47205934212</v>
      </c>
      <c r="I406" s="2">
        <v>75771.74039629167</v>
      </c>
      <c r="J406" s="76">
        <v>52329.646562430906</v>
      </c>
      <c r="K406" s="76">
        <v>331.046816056559</v>
      </c>
      <c r="L406" s="76">
        <v>52660.69337848746</v>
      </c>
      <c r="M406" s="76">
        <v>25032.624105722563</v>
      </c>
      <c r="N406" s="2">
        <v>77693.31748421003</v>
      </c>
      <c r="O406" s="95">
        <f t="shared" si="147"/>
        <v>-1921.5770879183547</v>
      </c>
      <c r="P406" s="19"/>
      <c r="Q406" s="88"/>
    </row>
    <row r="407" spans="2:17" ht="15.75">
      <c r="B407" s="70" t="s">
        <v>104</v>
      </c>
      <c r="C407" s="83"/>
      <c r="D407" s="76">
        <v>5879.833534430901</v>
      </c>
      <c r="E407" s="96">
        <v>930.4462485646</v>
      </c>
      <c r="F407" s="76">
        <v>530.2688823701992</v>
      </c>
      <c r="G407" s="76">
        <v>7340.5486653657</v>
      </c>
      <c r="H407" s="76">
        <v>67805.02335836286</v>
      </c>
      <c r="I407" s="2">
        <v>75145.57202372856</v>
      </c>
      <c r="J407" s="76">
        <v>28078.20020646037</v>
      </c>
      <c r="K407" s="76">
        <v>1414.523061776885</v>
      </c>
      <c r="L407" s="76">
        <v>32549.415288182092</v>
      </c>
      <c r="M407" s="76">
        <v>24451.10064189782</v>
      </c>
      <c r="N407" s="2">
        <v>57000.51593007991</v>
      </c>
      <c r="O407" s="95">
        <f t="shared" si="147"/>
        <v>18145.056093648644</v>
      </c>
      <c r="P407" s="19"/>
      <c r="Q407" s="88"/>
    </row>
    <row r="408" spans="2:16" ht="15" customHeight="1">
      <c r="B408" s="70" t="s">
        <v>61</v>
      </c>
      <c r="C408" s="83"/>
      <c r="D408" s="75">
        <v>4422.4659651895</v>
      </c>
      <c r="E408" s="75">
        <v>716.4833491746</v>
      </c>
      <c r="F408" s="75">
        <v>1386.9819913819993</v>
      </c>
      <c r="G408" s="75">
        <v>6525.9313057460995</v>
      </c>
      <c r="H408" s="75">
        <v>75074.04608221637</v>
      </c>
      <c r="I408" s="2">
        <v>81599.97738796247</v>
      </c>
      <c r="J408" s="77">
        <v>59742.557073468575</v>
      </c>
      <c r="K408" s="93">
        <v>4506.792175347038</v>
      </c>
      <c r="L408" s="77">
        <v>64249.34924881561</v>
      </c>
      <c r="M408" s="17">
        <v>31094.1328522357</v>
      </c>
      <c r="N408" s="2">
        <v>95343.48210105131</v>
      </c>
      <c r="O408" s="95">
        <f t="shared" si="147"/>
        <v>-13743.504713088842</v>
      </c>
      <c r="P408" s="19"/>
    </row>
    <row r="409" spans="2:16" ht="15" customHeight="1">
      <c r="B409" s="70"/>
      <c r="C409" s="83"/>
      <c r="D409" s="75"/>
      <c r="E409" s="75"/>
      <c r="F409" s="75"/>
      <c r="G409" s="75"/>
      <c r="H409" s="75"/>
      <c r="I409" s="2"/>
      <c r="J409" s="77"/>
      <c r="K409" s="93"/>
      <c r="L409" s="77"/>
      <c r="M409" s="17"/>
      <c r="N409" s="2"/>
      <c r="O409" s="95"/>
      <c r="P409" s="19"/>
    </row>
    <row r="410" spans="2:16" ht="15" customHeight="1">
      <c r="B410" s="70">
        <v>2017</v>
      </c>
      <c r="C410" s="83"/>
      <c r="D410" s="75"/>
      <c r="E410" s="75"/>
      <c r="F410" s="75"/>
      <c r="G410" s="75"/>
      <c r="H410" s="75"/>
      <c r="I410" s="2"/>
      <c r="J410" s="77"/>
      <c r="K410" s="93"/>
      <c r="L410" s="77"/>
      <c r="M410" s="17"/>
      <c r="N410" s="2"/>
      <c r="O410" s="95"/>
      <c r="P410" s="19"/>
    </row>
    <row r="411" spans="2:16" ht="15" customHeight="1">
      <c r="B411" s="70" t="s">
        <v>118</v>
      </c>
      <c r="C411" s="83"/>
      <c r="D411" s="76">
        <v>5451.9883835147</v>
      </c>
      <c r="E411" s="96">
        <v>2125.0772185637</v>
      </c>
      <c r="F411" s="76">
        <v>1833.1563372388</v>
      </c>
      <c r="G411" s="96">
        <v>9410.2219393172</v>
      </c>
      <c r="H411" s="76">
        <v>52300.250589036135</v>
      </c>
      <c r="I411" s="2">
        <v>61710.47252835333</v>
      </c>
      <c r="J411" s="76">
        <v>20721.392320780746</v>
      </c>
      <c r="K411" s="76">
        <v>2935.3808113420055</v>
      </c>
      <c r="L411" s="76">
        <v>23656.77313212275</v>
      </c>
      <c r="M411" s="76">
        <v>15836.287397110009</v>
      </c>
      <c r="N411" s="2">
        <v>39493.06052923276</v>
      </c>
      <c r="O411" s="95">
        <f t="shared" si="147"/>
        <v>22217.411999120573</v>
      </c>
      <c r="P411" s="19"/>
    </row>
    <row r="412" spans="2:16" ht="15" customHeight="1">
      <c r="B412" s="70" t="s">
        <v>106</v>
      </c>
      <c r="C412" s="83"/>
      <c r="D412" s="76">
        <v>2616.6275613697994</v>
      </c>
      <c r="E412" s="96">
        <v>1048.0883706431</v>
      </c>
      <c r="F412" s="76">
        <v>326.527754720601</v>
      </c>
      <c r="G412" s="96">
        <v>3991.2436867335005</v>
      </c>
      <c r="H412" s="76">
        <v>79300.62248462095</v>
      </c>
      <c r="I412" s="2">
        <v>83291.86617135446</v>
      </c>
      <c r="J412" s="76">
        <v>42726.88292779735</v>
      </c>
      <c r="K412" s="76">
        <v>1768.641143202806</v>
      </c>
      <c r="L412" s="76">
        <v>44495.52407100015</v>
      </c>
      <c r="M412" s="76">
        <v>26637.01728319138</v>
      </c>
      <c r="N412" s="2">
        <v>71132.54135419153</v>
      </c>
      <c r="O412" s="95">
        <f t="shared" si="147"/>
        <v>12159.324817162924</v>
      </c>
      <c r="P412" s="19"/>
    </row>
    <row r="413" spans="2:16" ht="15" customHeight="1">
      <c r="B413" s="70" t="s">
        <v>107</v>
      </c>
      <c r="C413" s="83"/>
      <c r="D413" s="76">
        <v>1663.5176790634998</v>
      </c>
      <c r="E413" s="96">
        <v>2649.9090910294</v>
      </c>
      <c r="F413" s="76">
        <v>1638.5258165727998</v>
      </c>
      <c r="G413" s="96">
        <v>5951.9525866656995</v>
      </c>
      <c r="H413" s="76">
        <v>56559.127613313125</v>
      </c>
      <c r="I413" s="2">
        <v>62511.080199978824</v>
      </c>
      <c r="J413" s="76">
        <v>59191.57133522785</v>
      </c>
      <c r="K413" s="76">
        <v>2217.4957778607195</v>
      </c>
      <c r="L413" s="76">
        <v>61409.06711308857</v>
      </c>
      <c r="M413" s="76">
        <v>26223.079559213897</v>
      </c>
      <c r="N413" s="2">
        <v>87632.14667230246</v>
      </c>
      <c r="O413" s="95">
        <f t="shared" si="147"/>
        <v>-25121.06647232364</v>
      </c>
      <c r="P413" s="19"/>
    </row>
    <row r="414" spans="2:16" ht="15.75">
      <c r="B414" s="28"/>
      <c r="C414" s="83"/>
      <c r="D414" s="17"/>
      <c r="E414" s="75"/>
      <c r="F414" s="75"/>
      <c r="G414" s="75"/>
      <c r="H414" s="75"/>
      <c r="I414" s="1"/>
      <c r="J414" s="75"/>
      <c r="K414" s="75"/>
      <c r="L414" s="75"/>
      <c r="M414" s="75"/>
      <c r="N414" s="1"/>
      <c r="O414" s="1"/>
      <c r="P414" s="19"/>
    </row>
    <row r="415" spans="2:16" ht="15.75">
      <c r="B415" s="100" t="s">
        <v>120</v>
      </c>
      <c r="C415" s="84"/>
      <c r="D415" s="85"/>
      <c r="E415" s="85"/>
      <c r="F415" s="85"/>
      <c r="G415" s="85"/>
      <c r="H415" s="85"/>
      <c r="I415" s="86"/>
      <c r="J415" s="85"/>
      <c r="K415" s="85"/>
      <c r="L415" s="85"/>
      <c r="M415" s="85"/>
      <c r="N415" s="86"/>
      <c r="O415" s="87"/>
      <c r="P415" s="19"/>
    </row>
    <row r="416" spans="4:16" ht="15.7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4:16" ht="15.7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88"/>
      <c r="O417" s="19"/>
      <c r="P417" s="19"/>
    </row>
    <row r="418" spans="4:16" ht="15.7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88"/>
      <c r="O418" s="19"/>
      <c r="P418" s="19"/>
    </row>
    <row r="419" spans="4:16" ht="15.7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4:16" ht="15.7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4:16" ht="15.7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4:16" ht="15.7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4:16" ht="15.7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4:16" ht="15.7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4:16" ht="15" customHeight="1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4:16" ht="15.7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4:16" ht="15.75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4:16" ht="15.75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4:16" ht="15.75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4:16" ht="15.75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4:16" ht="15.75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4:16" ht="15.75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4:16" ht="15.75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4:16" ht="15.75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4:16" ht="15.75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4:16" ht="15.75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4:16" ht="15.75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4:16" ht="15.7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4:16" ht="15.75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4:16" ht="15.75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4:16" ht="15.75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4:16" ht="15.75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4:16" ht="15.75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4:16" ht="15.75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4:16" ht="15.75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4:16" ht="15.75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4:16" ht="15.75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4:16" ht="15.75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4:16" ht="15.75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4:16" ht="15.75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4:16" ht="15.75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4:16" ht="15.75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4:16" ht="15.75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4:16" ht="15.75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4:16" ht="15.75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4:16" ht="15.75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4:16" ht="15.75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4:16" ht="15.75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4:16" ht="15.75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4:16" ht="15.75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4:16" ht="15.75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4:16" ht="15.75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4:16" ht="15.75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4:16" ht="15.75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4:16" ht="15.75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4:16" ht="15.75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4:16" ht="15.75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4:16" ht="15.75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4:16" ht="15.75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4:16" ht="15.75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4:16" ht="15.75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4:16" ht="15.75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4:16" ht="15.75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4:16" ht="15.75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4:16" ht="15.75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4:16" ht="15.75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4:16" ht="15.75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4:16" ht="15.75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4:16" ht="15.75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4:16" ht="15.75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4:16" ht="15.75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4:16" ht="15.75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4:16" ht="15.75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4:16" ht="15.75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4:16" ht="15.75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4:16" ht="15.75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4:16" ht="15.75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4:16" ht="15.75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4:16" ht="15.75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4:16" ht="15.75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4:16" ht="15.75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4:16" ht="15.75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4:16" ht="15.75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4:16" ht="15.75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4:16" ht="15.75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4:16" ht="15.75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4:16" ht="15.75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4:16" ht="15.75"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4:16" ht="15.75"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4:16" ht="15.75"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4:16" ht="15.75"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4:16" ht="15.75"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4:16" ht="15.75"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4:16" ht="15.75"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4:15" ht="15.75"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</sheetData>
  <sheetProtection/>
  <mergeCells count="4">
    <mergeCell ref="C4:O4"/>
    <mergeCell ref="C5:O5"/>
    <mergeCell ref="C18:O18"/>
    <mergeCell ref="C19:O19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NGENDAKURIYO Mathias</cp:lastModifiedBy>
  <cp:lastPrinted>2017-06-22T14:12:55Z</cp:lastPrinted>
  <dcterms:created xsi:type="dcterms:W3CDTF">2000-07-14T13:59:36Z</dcterms:created>
  <dcterms:modified xsi:type="dcterms:W3CDTF">2017-06-22T14:23:49Z</dcterms:modified>
  <cp:category/>
  <cp:version/>
  <cp:contentType/>
  <cp:contentStatus/>
</cp:coreProperties>
</file>