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'A'!$A$2:$F$395</definedName>
    <definedName name="Zone_impres_MI" localSheetId="0">'A'!$A$3:$F$49</definedName>
  </definedNames>
  <calcPr fullCalcOnLoad="1"/>
</workbook>
</file>

<file path=xl/sharedStrings.xml><?xml version="1.0" encoding="utf-8"?>
<sst xmlns="http://schemas.openxmlformats.org/spreadsheetml/2006/main" count="322" uniqueCount="127">
  <si>
    <t xml:space="preserve"> </t>
  </si>
  <si>
    <t xml:space="preserve">C O M M E R C E   E X T E R I E U R </t>
  </si>
  <si>
    <t>Total</t>
  </si>
  <si>
    <t xml:space="preserve">  Balance </t>
  </si>
  <si>
    <t>Taux de couverture</t>
  </si>
  <si>
    <t>commerciale</t>
  </si>
  <si>
    <t>des importations</t>
  </si>
  <si>
    <t>par les exportations</t>
  </si>
  <si>
    <t>(1+2)</t>
  </si>
  <si>
    <t>(2)-(1)</t>
  </si>
  <si>
    <t>(2)/(1)</t>
  </si>
  <si>
    <t>1995</t>
  </si>
  <si>
    <t>1996</t>
  </si>
  <si>
    <t>1997</t>
  </si>
  <si>
    <t>1998</t>
  </si>
  <si>
    <t>1999</t>
  </si>
  <si>
    <t xml:space="preserve">         4ème  Trim.</t>
  </si>
  <si>
    <t>1998 1er      Trim.</t>
  </si>
  <si>
    <t>1999 1er      Trim.</t>
  </si>
  <si>
    <t>2000 1er      Trim.</t>
  </si>
  <si>
    <t xml:space="preserve">         Février</t>
  </si>
  <si>
    <t xml:space="preserve">         Mars</t>
  </si>
  <si>
    <t xml:space="preserve">          2ème  Trim.</t>
  </si>
  <si>
    <t xml:space="preserve">          3ème  Trim.</t>
  </si>
  <si>
    <t xml:space="preserve">          4ème  Trim.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</si>
  <si>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</si>
  <si>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</si>
  <si>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</si>
  <si>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</si>
  <si>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</si>
  <si>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</si>
  <si>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Période</t>
  </si>
  <si>
    <t xml:space="preserve">         Avril</t>
  </si>
  <si>
    <t xml:space="preserve">         Mai</t>
  </si>
  <si>
    <t>2001  1er     Trim.</t>
  </si>
  <si>
    <t xml:space="preserve">         Décembre</t>
  </si>
  <si>
    <t>2002  1er     Trim.</t>
  </si>
  <si>
    <t>2003 Janvier</t>
  </si>
  <si>
    <t xml:space="preserve">        Octobre</t>
  </si>
  <si>
    <t xml:space="preserve">        Novembre</t>
  </si>
  <si>
    <t xml:space="preserve">        Décembre</t>
  </si>
  <si>
    <t>Importations</t>
  </si>
  <si>
    <t>Exportations</t>
  </si>
  <si>
    <t>des échanges</t>
  </si>
  <si>
    <t>Libellé</t>
  </si>
  <si>
    <t>(1)</t>
  </si>
  <si>
    <t>(2)</t>
  </si>
  <si>
    <t>IV. 1</t>
  </si>
  <si>
    <t xml:space="preserve">        Janvier</t>
  </si>
  <si>
    <t>1997  2ème  Trim.</t>
  </si>
  <si>
    <t>1997  3ème  Trim.</t>
  </si>
  <si>
    <t xml:space="preserve"> 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</si>
  <si>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</si>
  <si>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</si>
  <si>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</si>
  <si>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</si>
  <si>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</si>
  <si>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</si>
  <si>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</si>
  <si>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 </t>
  </si>
  <si>
    <t xml:space="preserve">    Octobre</t>
  </si>
  <si>
    <t xml:space="preserve">    Novembre</t>
  </si>
  <si>
    <t xml:space="preserve">    Décembre</t>
  </si>
  <si>
    <t xml:space="preserve">    Septembre</t>
  </si>
  <si>
    <r>
      <t>2003  1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</si>
  <si>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 xml:space="preserve">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</si>
  <si>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</si>
  <si>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</si>
  <si>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>2004  1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</si>
  <si>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>2005  1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</si>
  <si>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</si>
  <si>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</si>
  <si>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</si>
  <si>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>2007  1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</si>
  <si>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t xml:space="preserve"> 2008 1er   Trim.</t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</si>
  <si>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</si>
  <si>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</si>
  <si>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</si>
  <si>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</si>
  <si>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</si>
  <si>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</si>
  <si>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2012  1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</si>
  <si>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</si>
  <si>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</si>
  <si>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</si>
  <si>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 xml:space="preserve"> Trim.</t>
    </r>
  </si>
  <si>
    <t xml:space="preserve">          2ème Trim.</t>
  </si>
  <si>
    <t xml:space="preserve">         2ème  Trim.</t>
  </si>
  <si>
    <t xml:space="preserve">         3ème  Trim.</t>
  </si>
  <si>
    <t xml:space="preserve">         Janvier</t>
  </si>
  <si>
    <t xml:space="preserve">        Janvier </t>
  </si>
  <si>
    <r>
      <t xml:space="preserve">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</si>
  <si>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Trim.</t>
    </r>
  </si>
  <si>
    <r>
      <t xml:space="preserve"> 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</si>
  <si>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</si>
  <si>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</si>
  <si>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t xml:space="preserve">    février</t>
  </si>
  <si>
    <t xml:space="preserve"> 2014  1er  Trim.</t>
  </si>
  <si>
    <t xml:space="preserve">           2ème  Trim.</t>
  </si>
  <si>
    <r>
      <t xml:space="preserve">            1</t>
    </r>
    <r>
      <rPr>
        <vertAlign val="superscript"/>
        <sz val="12"/>
        <rFont val="Calibri"/>
        <family val="2"/>
      </rPr>
      <t xml:space="preserve">er   </t>
    </r>
    <r>
      <rPr>
        <sz val="12"/>
        <rFont val="Calibri"/>
        <family val="2"/>
      </rPr>
      <t>Trim.</t>
    </r>
  </si>
  <si>
    <t xml:space="preserve">           3ème  Trim.</t>
  </si>
  <si>
    <t xml:space="preserve">           4ème  Trim.</t>
  </si>
  <si>
    <t xml:space="preserve">     Janvier</t>
  </si>
  <si>
    <t xml:space="preserve">     Février</t>
  </si>
  <si>
    <t xml:space="preserve">     Mars</t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</si>
  <si>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</t>
    </r>
  </si>
  <si>
    <t xml:space="preserve">     Avril</t>
  </si>
  <si>
    <t xml:space="preserve">     Mai</t>
  </si>
  <si>
    <t xml:space="preserve">     Juin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</si>
  <si>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</si>
  <si>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t xml:space="preserve">     Juillet</t>
  </si>
  <si>
    <t xml:space="preserve">     Août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</si>
  <si>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</si>
  <si>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</si>
  <si>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>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</si>
  <si>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t xml:space="preserve">   Juin</t>
  </si>
  <si>
    <t xml:space="preserve">   Juillet</t>
  </si>
  <si>
    <t xml:space="preserve">   Août</t>
  </si>
  <si>
    <t xml:space="preserve">   Septembre</t>
  </si>
  <si>
    <t>2016 1er Trim</t>
  </si>
  <si>
    <t xml:space="preserve">   Octobre</t>
  </si>
  <si>
    <t xml:space="preserve">   Novembre</t>
  </si>
  <si>
    <t xml:space="preserve">  Décembre</t>
  </si>
  <si>
    <t>2017 1er Trim</t>
  </si>
  <si>
    <t>Source :   - OBR</t>
  </si>
  <si>
    <t xml:space="preserve">                - OTB </t>
  </si>
  <si>
    <t>(en MBIF)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</si>
</sst>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_-* #,##0.0\ _€_-;\-* #,##0.0\ _€_-;_-* &quot;-&quot;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196" fontId="0" fillId="0" borderId="0" xfId="0" applyAlignment="1">
      <alignment/>
    </xf>
    <xf numFmtId="196" fontId="7" fillId="0" borderId="10" xfId="0" applyFont="1" applyBorder="1" applyAlignment="1">
      <alignment/>
    </xf>
    <xf numFmtId="196" fontId="7" fillId="0" borderId="11" xfId="0" applyFont="1" applyBorder="1" applyAlignment="1">
      <alignment horizontal="center"/>
    </xf>
    <xf numFmtId="196" fontId="8" fillId="0" borderId="12" xfId="0" applyFont="1" applyBorder="1" applyAlignment="1">
      <alignment horizontal="center"/>
    </xf>
    <xf numFmtId="196" fontId="7" fillId="0" borderId="0" xfId="0" applyFont="1" applyAlignment="1">
      <alignment/>
    </xf>
    <xf numFmtId="196" fontId="7" fillId="0" borderId="13" xfId="0" applyFont="1" applyBorder="1" applyAlignment="1">
      <alignment horizontal="fill"/>
    </xf>
    <xf numFmtId="196" fontId="7" fillId="0" borderId="14" xfId="0" applyFont="1" applyBorder="1" applyAlignment="1">
      <alignment horizontal="center"/>
    </xf>
    <xf numFmtId="196" fontId="7" fillId="0" borderId="15" xfId="0" applyFont="1" applyBorder="1" applyAlignment="1">
      <alignment horizontal="center"/>
    </xf>
    <xf numFmtId="196" fontId="7" fillId="0" borderId="16" xfId="0" applyFont="1" applyBorder="1" applyAlignment="1">
      <alignment/>
    </xf>
    <xf numFmtId="196" fontId="7" fillId="0" borderId="17" xfId="0" applyFont="1" applyBorder="1" applyAlignment="1">
      <alignment horizontal="center"/>
    </xf>
    <xf numFmtId="196" fontId="7" fillId="0" borderId="18" xfId="0" applyFont="1" applyBorder="1" applyAlignment="1">
      <alignment horizontal="center"/>
    </xf>
    <xf numFmtId="196" fontId="7" fillId="0" borderId="16" xfId="0" applyFont="1" applyBorder="1" applyAlignment="1">
      <alignment horizontal="center"/>
    </xf>
    <xf numFmtId="0" fontId="7" fillId="0" borderId="17" xfId="0" applyNumberFormat="1" applyFont="1" applyBorder="1" applyAlignment="1" quotePrefix="1">
      <alignment horizontal="center"/>
    </xf>
    <xf numFmtId="196" fontId="7" fillId="0" borderId="13" xfId="0" applyFont="1" applyBorder="1" applyAlignment="1">
      <alignment horizontal="left"/>
    </xf>
    <xf numFmtId="196" fontId="7" fillId="0" borderId="19" xfId="0" applyFont="1" applyBorder="1" applyAlignment="1">
      <alignment horizontal="center"/>
    </xf>
    <xf numFmtId="200" fontId="7" fillId="0" borderId="17" xfId="0" applyNumberFormat="1" applyFont="1" applyBorder="1" applyAlignment="1">
      <alignment horizontal="right"/>
    </xf>
    <xf numFmtId="196" fontId="7" fillId="0" borderId="17" xfId="0" applyFont="1" applyBorder="1" applyAlignment="1">
      <alignment horizontal="right"/>
    </xf>
    <xf numFmtId="200" fontId="7" fillId="0" borderId="17" xfId="0" applyNumberFormat="1" applyFont="1" applyBorder="1" applyAlignment="1" applyProtection="1">
      <alignment horizontal="right"/>
      <protection/>
    </xf>
    <xf numFmtId="197" fontId="7" fillId="0" borderId="17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>
      <alignment horizontal="right"/>
    </xf>
    <xf numFmtId="200" fontId="7" fillId="0" borderId="17" xfId="0" applyNumberFormat="1" applyFont="1" applyBorder="1" applyAlignment="1">
      <alignment horizontal="center"/>
    </xf>
    <xf numFmtId="196" fontId="7" fillId="0" borderId="0" xfId="0" applyFont="1" applyBorder="1" applyAlignment="1">
      <alignment horizontal="center"/>
    </xf>
    <xf numFmtId="200" fontId="8" fillId="0" borderId="17" xfId="0" applyNumberFormat="1" applyFont="1" applyBorder="1" applyAlignment="1">
      <alignment horizontal="right"/>
    </xf>
    <xf numFmtId="200" fontId="7" fillId="0" borderId="17" xfId="0" applyNumberFormat="1" applyFont="1" applyFill="1" applyBorder="1" applyAlignment="1">
      <alignment horizontal="right"/>
    </xf>
    <xf numFmtId="196" fontId="7" fillId="0" borderId="17" xfId="0" applyFont="1" applyBorder="1" applyAlignment="1">
      <alignment/>
    </xf>
    <xf numFmtId="200" fontId="8" fillId="0" borderId="17" xfId="0" applyNumberFormat="1" applyFont="1" applyFill="1" applyBorder="1" applyAlignment="1">
      <alignment horizontal="right"/>
    </xf>
    <xf numFmtId="196" fontId="7" fillId="0" borderId="17" xfId="0" applyFont="1" applyBorder="1" applyAlignment="1">
      <alignment horizontal="left"/>
    </xf>
    <xf numFmtId="197" fontId="7" fillId="0" borderId="14" xfId="0" applyNumberFormat="1" applyFont="1" applyBorder="1" applyAlignment="1" applyProtection="1">
      <alignment horizontal="center"/>
      <protection/>
    </xf>
    <xf numFmtId="196" fontId="7" fillId="0" borderId="0" xfId="0" applyFont="1" applyAlignment="1">
      <alignment horizontal="center"/>
    </xf>
    <xf numFmtId="205" fontId="7" fillId="0" borderId="0" xfId="0" applyNumberFormat="1" applyFont="1" applyAlignment="1">
      <alignment horizontal="center"/>
    </xf>
    <xf numFmtId="196" fontId="7" fillId="0" borderId="20" xfId="0" applyFont="1" applyBorder="1" applyAlignment="1">
      <alignment/>
    </xf>
    <xf numFmtId="200" fontId="7" fillId="0" borderId="20" xfId="0" applyNumberFormat="1" applyFont="1" applyBorder="1" applyAlignment="1">
      <alignment horizontal="right"/>
    </xf>
    <xf numFmtId="196" fontId="7" fillId="0" borderId="20" xfId="0" applyFont="1" applyBorder="1" applyAlignment="1">
      <alignment horizontal="right"/>
    </xf>
    <xf numFmtId="196" fontId="7" fillId="0" borderId="20" xfId="0" applyFont="1" applyBorder="1" applyAlignment="1">
      <alignment horizontal="center"/>
    </xf>
    <xf numFmtId="198" fontId="7" fillId="0" borderId="1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>
      <alignment horizontal="left"/>
    </xf>
    <xf numFmtId="198" fontId="7" fillId="0" borderId="17" xfId="0" applyNumberFormat="1" applyFont="1" applyBorder="1" applyAlignment="1" applyProtection="1">
      <alignment horizontal="right"/>
      <protection/>
    </xf>
    <xf numFmtId="1" fontId="7" fillId="33" borderId="17" xfId="0" applyNumberFormat="1" applyFont="1" applyFill="1" applyBorder="1" applyAlignment="1">
      <alignment horizontal="left"/>
    </xf>
    <xf numFmtId="1" fontId="7" fillId="0" borderId="17" xfId="0" applyNumberFormat="1" applyFont="1" applyBorder="1" applyAlignment="1">
      <alignment/>
    </xf>
    <xf numFmtId="37" fontId="7" fillId="0" borderId="17" xfId="0" applyNumberFormat="1" applyFont="1" applyBorder="1" applyAlignment="1">
      <alignment horizontal="left"/>
    </xf>
    <xf numFmtId="196" fontId="7" fillId="0" borderId="17" xfId="0" applyFont="1" applyBorder="1" applyAlignment="1">
      <alignment horizontal="left" vertical="top"/>
    </xf>
    <xf numFmtId="196" fontId="7" fillId="34" borderId="17" xfId="0" applyFont="1" applyFill="1" applyBorder="1" applyAlignment="1">
      <alignment horizontal="right"/>
    </xf>
    <xf numFmtId="196" fontId="7" fillId="0" borderId="19" xfId="0" applyFont="1" applyBorder="1" applyAlignment="1">
      <alignment horizontal="left"/>
    </xf>
    <xf numFmtId="187" fontId="7" fillId="0" borderId="0" xfId="47" applyFont="1" applyAlignment="1">
      <alignment/>
    </xf>
    <xf numFmtId="49" fontId="7" fillId="0" borderId="17" xfId="0" applyNumberFormat="1" applyFont="1" applyBorder="1" applyAlignment="1">
      <alignment horizontal="left"/>
    </xf>
    <xf numFmtId="211" fontId="8" fillId="0" borderId="16" xfId="47" applyNumberFormat="1" applyFont="1" applyFill="1" applyBorder="1" applyAlignment="1" applyProtection="1">
      <alignment vertical="center"/>
      <protection/>
    </xf>
    <xf numFmtId="211" fontId="8" fillId="0" borderId="0" xfId="47" applyNumberFormat="1" applyFont="1" applyFill="1" applyBorder="1" applyAlignment="1" applyProtection="1">
      <alignment vertical="center"/>
      <protection/>
    </xf>
    <xf numFmtId="196" fontId="10" fillId="0" borderId="16" xfId="0" applyFont="1" applyBorder="1" applyAlignment="1">
      <alignment horizontal="left"/>
    </xf>
    <xf numFmtId="196" fontId="8" fillId="0" borderId="16" xfId="0" applyFont="1" applyBorder="1" applyAlignment="1">
      <alignment horizontal="center"/>
    </xf>
    <xf numFmtId="196" fontId="8" fillId="0" borderId="0" xfId="0" applyFont="1" applyBorder="1" applyAlignment="1">
      <alignment horizontal="center"/>
    </xf>
    <xf numFmtId="196" fontId="8" fillId="0" borderId="18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095375"/>
          <a:ext cx="14668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Decembre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\STAT%20FEVRIER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6"/>
      <sheetName val="Feuil1"/>
      <sheetName val="Or et Thé"/>
      <sheetName val="Feuil4"/>
      <sheetName val="pays"/>
      <sheetName val="Ex_pays"/>
      <sheetName val="Ex_rubriques"/>
      <sheetName val="Feuil8"/>
      <sheetName val="Feuil10"/>
      <sheetName val="Feuil9"/>
      <sheetName val="Feuil11"/>
      <sheetName val="Feuil2"/>
    </sheetNames>
    <sheetDataSet>
      <sheetData sheetId="10">
        <row r="102">
          <cell r="E102">
            <v>102796.764766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4"/>
      <sheetName val="TOUS"/>
      <sheetName val="IV5_6"/>
      <sheetName val="Feuil3"/>
      <sheetName val="IV9"/>
      <sheetName val="IV7_8"/>
      <sheetName val="IM4 "/>
      <sheetName val="IV2_IV3_OK"/>
      <sheetName val="IV9_volume"/>
      <sheetName val="IV9_Valeur"/>
    </sheetNames>
    <sheetDataSet>
      <sheetData sheetId="2">
        <row r="67">
          <cell r="C67">
            <v>89743.976881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G417"/>
  <sheetViews>
    <sheetView showGridLines="0" tabSelected="1" view="pageBreakPreview" zoomScale="60" zoomScalePageLayoutView="0" workbookViewId="0" topLeftCell="A367">
      <selection activeCell="A2" sqref="A2:F395"/>
    </sheetView>
  </sheetViews>
  <sheetFormatPr defaultColWidth="8.88671875" defaultRowHeight="15.75"/>
  <cols>
    <col min="1" max="1" width="17.4453125" style="4" customWidth="1"/>
    <col min="2" max="2" width="9.88671875" style="28" bestFit="1" customWidth="1"/>
    <col min="3" max="3" width="9.77734375" style="28" bestFit="1" customWidth="1"/>
    <col min="4" max="4" width="10.6640625" style="28" bestFit="1" customWidth="1"/>
    <col min="5" max="5" width="9.99609375" style="28" bestFit="1" customWidth="1"/>
    <col min="6" max="6" width="15.21484375" style="28" bestFit="1" customWidth="1"/>
    <col min="7" max="16384" width="8.88671875" style="4" customWidth="1"/>
  </cols>
  <sheetData>
    <row r="1" ht="14.25" customHeight="1"/>
    <row r="2" spans="1:6" ht="24" customHeight="1">
      <c r="A2" s="1"/>
      <c r="B2" s="2"/>
      <c r="C2" s="2"/>
      <c r="D2" s="2"/>
      <c r="E2" s="2"/>
      <c r="F2" s="3" t="s">
        <v>47</v>
      </c>
    </row>
    <row r="3" spans="1:6" ht="15.75">
      <c r="A3" s="48" t="s">
        <v>1</v>
      </c>
      <c r="B3" s="49"/>
      <c r="C3" s="49"/>
      <c r="D3" s="49"/>
      <c r="E3" s="49"/>
      <c r="F3" s="50"/>
    </row>
    <row r="4" spans="1:6" ht="15" customHeight="1">
      <c r="A4" s="48" t="s">
        <v>126</v>
      </c>
      <c r="B4" s="49"/>
      <c r="C4" s="49"/>
      <c r="D4" s="49"/>
      <c r="E4" s="49"/>
      <c r="F4" s="50"/>
    </row>
    <row r="5" spans="1:6" ht="15.75">
      <c r="A5" s="5"/>
      <c r="B5" s="6"/>
      <c r="C5" s="6"/>
      <c r="D5" s="6"/>
      <c r="E5" s="6"/>
      <c r="F5" s="7"/>
    </row>
    <row r="6" spans="1:6" ht="12" customHeight="1">
      <c r="A6" s="8"/>
      <c r="B6" s="9"/>
      <c r="C6" s="9"/>
      <c r="D6" s="9"/>
      <c r="E6" s="9"/>
      <c r="F6" s="10"/>
    </row>
    <row r="7" spans="1:6" ht="18" customHeight="1">
      <c r="A7" s="11" t="s">
        <v>44</v>
      </c>
      <c r="B7" s="9" t="s">
        <v>41</v>
      </c>
      <c r="C7" s="9" t="s">
        <v>42</v>
      </c>
      <c r="D7" s="9" t="s">
        <v>2</v>
      </c>
      <c r="E7" s="9" t="s">
        <v>3</v>
      </c>
      <c r="F7" s="10" t="s">
        <v>4</v>
      </c>
    </row>
    <row r="8" spans="1:6" ht="15.75">
      <c r="A8" s="8"/>
      <c r="B8" s="9"/>
      <c r="C8" s="9"/>
      <c r="D8" s="9" t="s">
        <v>43</v>
      </c>
      <c r="E8" s="9" t="s">
        <v>5</v>
      </c>
      <c r="F8" s="10" t="s">
        <v>6</v>
      </c>
    </row>
    <row r="9" spans="1:6" ht="12.75" customHeight="1">
      <c r="A9" s="8"/>
      <c r="B9" s="9"/>
      <c r="C9" s="9"/>
      <c r="D9" s="9"/>
      <c r="E9" s="9"/>
      <c r="F9" s="10" t="s">
        <v>7</v>
      </c>
    </row>
    <row r="10" spans="1:6" ht="15" customHeight="1">
      <c r="A10" s="8" t="s">
        <v>31</v>
      </c>
      <c r="B10" s="12" t="s">
        <v>45</v>
      </c>
      <c r="C10" s="12" t="s">
        <v>46</v>
      </c>
      <c r="D10" s="9" t="s">
        <v>8</v>
      </c>
      <c r="E10" s="9" t="s">
        <v>9</v>
      </c>
      <c r="F10" s="10" t="s">
        <v>10</v>
      </c>
    </row>
    <row r="11" spans="1:6" ht="15" customHeight="1">
      <c r="A11" s="13" t="s">
        <v>0</v>
      </c>
      <c r="B11" s="14"/>
      <c r="C11" s="14"/>
      <c r="D11" s="14"/>
      <c r="E11" s="14"/>
      <c r="F11" s="7"/>
    </row>
    <row r="12" spans="1:6" ht="15" customHeight="1">
      <c r="A12" s="30"/>
      <c r="B12" s="31"/>
      <c r="C12" s="31"/>
      <c r="D12" s="31"/>
      <c r="E12" s="32"/>
      <c r="F12" s="33"/>
    </row>
    <row r="13" spans="1:6" ht="19.5" customHeight="1" hidden="1">
      <c r="A13" s="26" t="s">
        <v>11</v>
      </c>
      <c r="B13" s="17">
        <v>58186.1</v>
      </c>
      <c r="C13" s="17">
        <v>25982.4</v>
      </c>
      <c r="D13" s="17">
        <f aca="true" t="shared" si="0" ref="D13:D19">SUM(B13:C13)</f>
        <v>84168.5</v>
      </c>
      <c r="E13" s="18">
        <f aca="true" t="shared" si="1" ref="E13:E24">($C13)-$B13</f>
        <v>-32203.699999999997</v>
      </c>
      <c r="F13" s="34">
        <f aca="true" t="shared" si="2" ref="F13:F30">($C13/$B13)</f>
        <v>0.44653963747355474</v>
      </c>
    </row>
    <row r="14" spans="1:6" ht="19.5" customHeight="1" hidden="1">
      <c r="A14" s="26" t="s">
        <v>12</v>
      </c>
      <c r="B14" s="17">
        <v>37331.7</v>
      </c>
      <c r="C14" s="17">
        <v>11372.9</v>
      </c>
      <c r="D14" s="17">
        <f t="shared" si="0"/>
        <v>48704.6</v>
      </c>
      <c r="E14" s="17">
        <f t="shared" si="1"/>
        <v>-25958.799999999996</v>
      </c>
      <c r="F14" s="34">
        <f t="shared" si="2"/>
        <v>0.3046445782002963</v>
      </c>
    </row>
    <row r="15" spans="1:6" ht="19.5" customHeight="1" hidden="1">
      <c r="A15" s="26" t="s">
        <v>13</v>
      </c>
      <c r="B15" s="17">
        <v>43249.3</v>
      </c>
      <c r="C15" s="17">
        <v>30767.2</v>
      </c>
      <c r="D15" s="17">
        <f t="shared" si="0"/>
        <v>74016.5</v>
      </c>
      <c r="E15" s="17">
        <f t="shared" si="1"/>
        <v>-12482.100000000002</v>
      </c>
      <c r="F15" s="34">
        <f t="shared" si="2"/>
        <v>0.7113918606775138</v>
      </c>
    </row>
    <row r="16" spans="1:6" ht="19.5" customHeight="1" hidden="1">
      <c r="A16" s="26" t="s">
        <v>14</v>
      </c>
      <c r="B16" s="15">
        <v>70274.6</v>
      </c>
      <c r="C16" s="15">
        <v>28634.8</v>
      </c>
      <c r="D16" s="17">
        <f t="shared" si="0"/>
        <v>98909.40000000001</v>
      </c>
      <c r="E16" s="17">
        <f t="shared" si="1"/>
        <v>-41639.8</v>
      </c>
      <c r="F16" s="34">
        <f t="shared" si="2"/>
        <v>0.4074701243408002</v>
      </c>
    </row>
    <row r="17" spans="1:6" ht="19.5" customHeight="1" hidden="1">
      <c r="A17" s="35" t="s">
        <v>15</v>
      </c>
      <c r="B17" s="15">
        <v>66307.3</v>
      </c>
      <c r="C17" s="15">
        <v>30970.8</v>
      </c>
      <c r="D17" s="17">
        <f t="shared" si="0"/>
        <v>97278.1</v>
      </c>
      <c r="E17" s="17">
        <f t="shared" si="1"/>
        <v>-35336.5</v>
      </c>
      <c r="F17" s="34">
        <f t="shared" si="2"/>
        <v>0.46707979362754926</v>
      </c>
    </row>
    <row r="18" spans="1:6" ht="19.5" customHeight="1" hidden="1">
      <c r="A18" s="35">
        <v>2000</v>
      </c>
      <c r="B18" s="15">
        <v>106059.3</v>
      </c>
      <c r="C18" s="15">
        <v>35223</v>
      </c>
      <c r="D18" s="17">
        <f t="shared" si="0"/>
        <v>141282.3</v>
      </c>
      <c r="E18" s="17">
        <f t="shared" si="1"/>
        <v>-70836.3</v>
      </c>
      <c r="F18" s="36">
        <f t="shared" si="2"/>
        <v>0.3321066610848836</v>
      </c>
    </row>
    <row r="19" spans="1:6" ht="19.5" customHeight="1" hidden="1">
      <c r="A19" s="35">
        <v>2001</v>
      </c>
      <c r="B19" s="15">
        <v>115254.3</v>
      </c>
      <c r="C19" s="15">
        <v>31978.1</v>
      </c>
      <c r="D19" s="17">
        <f t="shared" si="0"/>
        <v>147232.4</v>
      </c>
      <c r="E19" s="17">
        <f t="shared" si="1"/>
        <v>-83276.20000000001</v>
      </c>
      <c r="F19" s="36">
        <f t="shared" si="2"/>
        <v>0.2774568931484552</v>
      </c>
    </row>
    <row r="20" spans="1:6" ht="19.5" customHeight="1" hidden="1">
      <c r="A20" s="35">
        <v>2002</v>
      </c>
      <c r="B20" s="15">
        <v>121050.2</v>
      </c>
      <c r="C20" s="15">
        <v>28868.1</v>
      </c>
      <c r="D20" s="15">
        <f>SUM(D180:D191)</f>
        <v>149896</v>
      </c>
      <c r="E20" s="17">
        <f t="shared" si="1"/>
        <v>-92182.1</v>
      </c>
      <c r="F20" s="36">
        <f t="shared" si="2"/>
        <v>0.238480399041059</v>
      </c>
    </row>
    <row r="21" spans="1:6" ht="19.5" customHeight="1" hidden="1">
      <c r="A21" s="35">
        <v>2003</v>
      </c>
      <c r="B21" s="15">
        <f>SUM(B193:B204)</f>
        <v>169742.80000000002</v>
      </c>
      <c r="C21" s="15">
        <f>SUM(C193:C204)</f>
        <v>40628.700000000004</v>
      </c>
      <c r="D21" s="15">
        <f>SUM(B21:C21)</f>
        <v>210371.50000000003</v>
      </c>
      <c r="E21" s="17">
        <f t="shared" si="1"/>
        <v>-129114.1</v>
      </c>
      <c r="F21" s="19">
        <f t="shared" si="2"/>
        <v>0.23935448219305916</v>
      </c>
    </row>
    <row r="22" spans="1:6" ht="15.75" hidden="1">
      <c r="A22" s="35">
        <v>2004</v>
      </c>
      <c r="B22" s="15">
        <v>193605.2</v>
      </c>
      <c r="C22" s="15">
        <v>53378.5</v>
      </c>
      <c r="D22" s="15">
        <f>SUM(B22:C22)</f>
        <v>246983.7</v>
      </c>
      <c r="E22" s="17">
        <f t="shared" si="1"/>
        <v>-140226.7</v>
      </c>
      <c r="F22" s="19">
        <f t="shared" si="2"/>
        <v>0.27570798718216244</v>
      </c>
    </row>
    <row r="23" spans="1:6" ht="15.75" hidden="1">
      <c r="A23" s="35">
        <v>2005</v>
      </c>
      <c r="B23" s="15">
        <v>289123.9</v>
      </c>
      <c r="C23" s="15">
        <v>65761.8</v>
      </c>
      <c r="D23" s="15">
        <f>SUM(B23:C23)</f>
        <v>354885.7</v>
      </c>
      <c r="E23" s="17">
        <f t="shared" si="1"/>
        <v>-223362.10000000003</v>
      </c>
      <c r="F23" s="19">
        <f t="shared" si="2"/>
        <v>0.22745196782417504</v>
      </c>
    </row>
    <row r="24" spans="1:6" ht="15.75" hidden="1">
      <c r="A24" s="35">
        <v>2006</v>
      </c>
      <c r="B24" s="15">
        <f>SUM(B80:B83)</f>
        <v>442511.10000000003</v>
      </c>
      <c r="C24" s="15">
        <v>59892.9</v>
      </c>
      <c r="D24" s="15">
        <f>SUM(D80:D83)</f>
        <v>502403.99520423857</v>
      </c>
      <c r="E24" s="17">
        <f t="shared" si="1"/>
        <v>-382618.2</v>
      </c>
      <c r="F24" s="19">
        <f t="shared" si="2"/>
        <v>0.13534779127574426</v>
      </c>
    </row>
    <row r="25" spans="1:6" ht="15.75" hidden="1">
      <c r="A25" s="35">
        <v>2007</v>
      </c>
      <c r="B25" s="15">
        <f>SUM(B85:B88)</f>
        <v>346100.19999999995</v>
      </c>
      <c r="C25" s="15">
        <v>63653.2</v>
      </c>
      <c r="D25" s="15">
        <f>SUM(D85:D88)</f>
        <v>409753.3413593637</v>
      </c>
      <c r="E25" s="15">
        <f>SUM(E85:E88)</f>
        <v>-282447.05864063627</v>
      </c>
      <c r="F25" s="19">
        <f t="shared" si="2"/>
        <v>0.183915525041592</v>
      </c>
    </row>
    <row r="26" spans="1:6" ht="15.75" hidden="1">
      <c r="A26" s="35">
        <v>2008</v>
      </c>
      <c r="B26" s="15">
        <f>SUM(B90:B93)</f>
        <v>477781.3</v>
      </c>
      <c r="C26" s="15">
        <v>82581.2</v>
      </c>
      <c r="D26" s="15">
        <f>SUM(D90:D93)</f>
        <v>560362.5309944912</v>
      </c>
      <c r="E26" s="15">
        <f>SUM(E90:E93)</f>
        <v>-395200.06900550885</v>
      </c>
      <c r="F26" s="19">
        <f t="shared" si="2"/>
        <v>0.17284309787762728</v>
      </c>
    </row>
    <row r="27" spans="1:6" ht="15.75" hidden="1">
      <c r="A27" s="35">
        <v>2009</v>
      </c>
      <c r="B27" s="15">
        <f>SUM(B277:B288)</f>
        <v>494828.568275</v>
      </c>
      <c r="C27" s="15">
        <f>SUM(C277:C288)</f>
        <v>84161.50901899999</v>
      </c>
      <c r="D27" s="15">
        <f>SUM(D277:D288)</f>
        <v>578990.077294</v>
      </c>
      <c r="E27" s="15">
        <f>SUM(E96:E99)</f>
        <v>-410667.05925600004</v>
      </c>
      <c r="F27" s="19">
        <f t="shared" si="2"/>
        <v>0.17008215453766484</v>
      </c>
    </row>
    <row r="28" spans="1:6" ht="15.75" hidden="1">
      <c r="A28" s="35">
        <v>2010</v>
      </c>
      <c r="B28" s="15">
        <f>SUM(B291:B302)</f>
        <v>626271.2779890001</v>
      </c>
      <c r="C28" s="15">
        <f>SUM(C291:C302)</f>
        <v>124596.48399699999</v>
      </c>
      <c r="D28" s="15">
        <f>SUM(D291:D302)</f>
        <v>750867.761986</v>
      </c>
      <c r="E28" s="15">
        <f>SUM(E291:E302)</f>
        <v>-501674.793992</v>
      </c>
      <c r="F28" s="19">
        <f t="shared" si="2"/>
        <v>0.19894970179230928</v>
      </c>
    </row>
    <row r="29" spans="1:6" ht="15.75" hidden="1">
      <c r="A29" s="35">
        <v>2011</v>
      </c>
      <c r="B29" s="15">
        <f>SUM(B305:B316)</f>
        <v>952852.396519976</v>
      </c>
      <c r="C29" s="15">
        <f>SUM(C305:C316)</f>
        <v>156350.42671228142</v>
      </c>
      <c r="D29" s="15">
        <f>SUM(D305:D316)</f>
        <v>1109202.8232322575</v>
      </c>
      <c r="E29" s="15">
        <f>SUM(E305:E316)</f>
        <v>-796501.9698076945</v>
      </c>
      <c r="F29" s="19">
        <f t="shared" si="2"/>
        <v>0.1640867224381312</v>
      </c>
    </row>
    <row r="30" spans="1:6" ht="15.75">
      <c r="A30" s="35">
        <v>2012</v>
      </c>
      <c r="B30" s="15">
        <f>SUM(B319:B330)</f>
        <v>1084053.6052448119</v>
      </c>
      <c r="C30" s="15">
        <f>SUM(C319:C330)</f>
        <v>194303.54287149603</v>
      </c>
      <c r="D30" s="15">
        <f>SUM(D319:D330)</f>
        <v>1278357.1481163083</v>
      </c>
      <c r="E30" s="15">
        <f>SUM(E319:E330)</f>
        <v>-889750.0623733158</v>
      </c>
      <c r="F30" s="19">
        <f t="shared" si="2"/>
        <v>0.17923794721167544</v>
      </c>
    </row>
    <row r="31" spans="1:7" ht="15.75">
      <c r="A31" s="35">
        <v>2013</v>
      </c>
      <c r="B31" s="15">
        <f>SUM(B333:B344)</f>
        <v>1261189.471725255</v>
      </c>
      <c r="C31" s="15">
        <f>SUM(C333:C344)</f>
        <v>146257.0941660977</v>
      </c>
      <c r="D31" s="15">
        <f>SUM(D333:D344)</f>
        <v>1407446.5658913525</v>
      </c>
      <c r="E31" s="15">
        <f>SUM(E333:E344)</f>
        <v>-1114932.377559157</v>
      </c>
      <c r="F31" s="19">
        <f>($C31/$B31)</f>
        <v>0.1159675825441391</v>
      </c>
      <c r="G31" s="43"/>
    </row>
    <row r="32" spans="1:6" ht="18.75" customHeight="1">
      <c r="A32" s="35">
        <v>2014</v>
      </c>
      <c r="B32" s="9">
        <f>+SUM(B347:B358)</f>
        <v>1188985.955502028</v>
      </c>
      <c r="C32" s="15">
        <f>+SUM(C347:C358)</f>
        <v>203843.56709993762</v>
      </c>
      <c r="D32" s="15">
        <f>+SUM(D347:D358)</f>
        <v>1392829.5226019658</v>
      </c>
      <c r="E32" s="15">
        <f>+SUM(E347:E358)</f>
        <v>-985142.3884020909</v>
      </c>
      <c r="F32" s="19">
        <f>($C32/$B32)</f>
        <v>0.1714432085229033</v>
      </c>
    </row>
    <row r="33" spans="1:6" ht="18.75" customHeight="1">
      <c r="A33" s="35">
        <v>2015</v>
      </c>
      <c r="B33" s="9">
        <f>+SUM(B361:B372)</f>
        <v>1133893.134354974</v>
      </c>
      <c r="C33" s="15">
        <f>+SUM(C361:C372)</f>
        <v>189945.6284233918</v>
      </c>
      <c r="D33" s="15">
        <f>+SUM(D361:D372)</f>
        <v>1323838.762778366</v>
      </c>
      <c r="E33" s="15">
        <f>+SUM(E361:E372)</f>
        <v>-943947.5059315824</v>
      </c>
      <c r="F33" s="19">
        <f>($C33/$B33)</f>
        <v>0.16751634053366432</v>
      </c>
    </row>
    <row r="34" spans="1:6" ht="18.75" customHeight="1">
      <c r="A34" s="35">
        <v>2016</v>
      </c>
      <c r="B34" s="9">
        <f>+SUM(B374:B385)</f>
        <v>1019595.64629053</v>
      </c>
      <c r="C34" s="15">
        <f>+SUM(C374:C385)</f>
        <v>181044.32644793778</v>
      </c>
      <c r="D34" s="9">
        <f>+SUM(D374:D385)</f>
        <v>1200639.9727384679</v>
      </c>
      <c r="E34" s="15">
        <f>+SUM(E374:E385)</f>
        <v>-838551.3198425923</v>
      </c>
      <c r="F34" s="19">
        <f>($C34/$B34)</f>
        <v>0.17756482886780578</v>
      </c>
    </row>
    <row r="35" spans="1:6" ht="15.75">
      <c r="A35" s="24"/>
      <c r="B35" s="9"/>
      <c r="C35" s="9"/>
      <c r="D35" s="9"/>
      <c r="E35" s="9"/>
      <c r="F35" s="9"/>
    </row>
    <row r="36" spans="1:6" ht="19.5" customHeight="1" hidden="1">
      <c r="A36" s="37" t="s">
        <v>49</v>
      </c>
      <c r="B36" s="20">
        <v>9843.8</v>
      </c>
      <c r="C36" s="20">
        <v>11941.7</v>
      </c>
      <c r="D36" s="15">
        <f>SUM(B36:C36)</f>
        <v>21785.5</v>
      </c>
      <c r="E36" s="17">
        <f>($C36)-$B36</f>
        <v>2097.9000000000015</v>
      </c>
      <c r="F36" s="19">
        <f>($C36/$B36)</f>
        <v>1.213118917491213</v>
      </c>
    </row>
    <row r="37" spans="1:6" ht="19.5" customHeight="1" hidden="1">
      <c r="A37" s="37" t="s">
        <v>50</v>
      </c>
      <c r="B37" s="20">
        <v>12475.8</v>
      </c>
      <c r="C37" s="20">
        <v>5317</v>
      </c>
      <c r="D37" s="15">
        <f>SUM(B37:C37)</f>
        <v>17792.8</v>
      </c>
      <c r="E37" s="17">
        <f>($C37)-$B37</f>
        <v>-7158.799999999999</v>
      </c>
      <c r="F37" s="19">
        <f>($C37/$B37)</f>
        <v>0.4261850943426474</v>
      </c>
    </row>
    <row r="38" spans="1:6" ht="15.75" hidden="1">
      <c r="A38" s="24"/>
      <c r="B38" s="9"/>
      <c r="C38" s="9"/>
      <c r="D38" s="9"/>
      <c r="E38" s="9"/>
      <c r="F38" s="9"/>
    </row>
    <row r="39" spans="1:6" ht="19.5" customHeight="1" hidden="1">
      <c r="A39" s="35" t="s">
        <v>17</v>
      </c>
      <c r="B39" s="15">
        <v>13310.2</v>
      </c>
      <c r="C39" s="15">
        <v>9039.6</v>
      </c>
      <c r="D39" s="15">
        <f>SUM(B39:C39)</f>
        <v>22349.800000000003</v>
      </c>
      <c r="E39" s="17">
        <f>($C39)-$B39</f>
        <v>-4270.6</v>
      </c>
      <c r="F39" s="19">
        <f>($C39/$B39)</f>
        <v>0.6791483223392586</v>
      </c>
    </row>
    <row r="40" spans="1:6" ht="19.5" customHeight="1" hidden="1">
      <c r="A40" s="35" t="s">
        <v>87</v>
      </c>
      <c r="B40" s="15">
        <v>19582.7</v>
      </c>
      <c r="C40" s="15">
        <v>6311.1</v>
      </c>
      <c r="D40" s="15">
        <f>SUM(B40:C40)</f>
        <v>25893.800000000003</v>
      </c>
      <c r="E40" s="17">
        <f>($C40)-$B40</f>
        <v>-13271.6</v>
      </c>
      <c r="F40" s="19">
        <f>($C40/$B40)</f>
        <v>0.32227935882181724</v>
      </c>
    </row>
    <row r="41" spans="1:6" ht="19.5" customHeight="1" hidden="1">
      <c r="A41" s="35" t="s">
        <v>88</v>
      </c>
      <c r="B41" s="15">
        <v>19953.5</v>
      </c>
      <c r="C41" s="15">
        <v>4411.5</v>
      </c>
      <c r="D41" s="15">
        <f>SUM(B41:C41)</f>
        <v>24365</v>
      </c>
      <c r="E41" s="17">
        <f>($C41)-$B41</f>
        <v>-15542</v>
      </c>
      <c r="F41" s="19">
        <f>($C41/$B41)</f>
        <v>0.2210890319993986</v>
      </c>
    </row>
    <row r="42" spans="1:6" ht="19.5" customHeight="1" hidden="1">
      <c r="A42" s="35" t="s">
        <v>16</v>
      </c>
      <c r="B42" s="15">
        <v>17428.2</v>
      </c>
      <c r="C42" s="15">
        <v>8872.6</v>
      </c>
      <c r="D42" s="15">
        <f>SUM(B42:C42)</f>
        <v>26300.800000000003</v>
      </c>
      <c r="E42" s="17">
        <f>($C42)-$B42</f>
        <v>-8555.6</v>
      </c>
      <c r="F42" s="19">
        <f>($C42/$B42)</f>
        <v>0.5090944561113597</v>
      </c>
    </row>
    <row r="43" spans="1:6" ht="19.5" customHeight="1" hidden="1">
      <c r="A43" s="38"/>
      <c r="B43" s="9"/>
      <c r="C43" s="9"/>
      <c r="D43" s="15"/>
      <c r="E43" s="17"/>
      <c r="F43" s="19"/>
    </row>
    <row r="44" spans="1:6" ht="19.5" customHeight="1" hidden="1">
      <c r="A44" s="35" t="s">
        <v>18</v>
      </c>
      <c r="B44" s="15">
        <v>16829.4</v>
      </c>
      <c r="C44" s="15">
        <v>9109.6</v>
      </c>
      <c r="D44" s="15">
        <f>SUM(B44:C44)</f>
        <v>25939</v>
      </c>
      <c r="E44" s="17">
        <f>($C44)-$B44</f>
        <v>-7719.800000000001</v>
      </c>
      <c r="F44" s="19">
        <f>($C44/$B44)</f>
        <v>0.5412908362746146</v>
      </c>
    </row>
    <row r="45" spans="1:6" ht="19.5" customHeight="1" hidden="1">
      <c r="A45" s="35" t="s">
        <v>86</v>
      </c>
      <c r="B45" s="15">
        <v>16723.3</v>
      </c>
      <c r="C45" s="15">
        <v>2776.7</v>
      </c>
      <c r="D45" s="15">
        <f>SUM(B45:C45)</f>
        <v>19500</v>
      </c>
      <c r="E45" s="17">
        <f>($C45)-$B45</f>
        <v>-13946.599999999999</v>
      </c>
      <c r="F45" s="19">
        <f>($C45/$B45)</f>
        <v>0.166037803543559</v>
      </c>
    </row>
    <row r="46" spans="1:6" ht="19.5" customHeight="1" hidden="1">
      <c r="A46" s="35" t="s">
        <v>23</v>
      </c>
      <c r="B46" s="15">
        <v>15150.4</v>
      </c>
      <c r="C46" s="15">
        <f>SUM(C144:C146)</f>
        <v>9004.3</v>
      </c>
      <c r="D46" s="15">
        <f>SUM(B46:C46)</f>
        <v>24154.699999999997</v>
      </c>
      <c r="E46" s="17">
        <f>($C46)-$B46</f>
        <v>-6146.1</v>
      </c>
      <c r="F46" s="19">
        <f>($C46/$B46)</f>
        <v>0.5943275425071285</v>
      </c>
    </row>
    <row r="47" spans="1:6" ht="19.5" customHeight="1" hidden="1">
      <c r="A47" s="35" t="s">
        <v>24</v>
      </c>
      <c r="B47" s="15">
        <v>17604.2</v>
      </c>
      <c r="C47" s="15">
        <f>+C147+C148+C149</f>
        <v>10080.2</v>
      </c>
      <c r="D47" s="15">
        <f>SUM(B47:C47)</f>
        <v>27684.4</v>
      </c>
      <c r="E47" s="17">
        <f>($C47)-$B47</f>
        <v>-7524</v>
      </c>
      <c r="F47" s="19">
        <f>($C47/$B47)</f>
        <v>0.572601992706286</v>
      </c>
    </row>
    <row r="48" spans="1:6" ht="19.5" customHeight="1" hidden="1">
      <c r="A48" s="38"/>
      <c r="B48" s="15"/>
      <c r="C48" s="15"/>
      <c r="D48" s="15"/>
      <c r="E48" s="17"/>
      <c r="F48" s="19"/>
    </row>
    <row r="49" spans="1:6" ht="19.5" customHeight="1" hidden="1">
      <c r="A49" s="35" t="s">
        <v>19</v>
      </c>
      <c r="B49" s="15">
        <f>SUM(B152:B154)</f>
        <v>22752</v>
      </c>
      <c r="C49" s="15">
        <f>SUM(C152:C154)</f>
        <v>11679.9</v>
      </c>
      <c r="D49" s="15">
        <f>SUM(B49:C49)</f>
        <v>34431.9</v>
      </c>
      <c r="E49" s="17">
        <f>($C49)-$B49</f>
        <v>-11072.1</v>
      </c>
      <c r="F49" s="19">
        <f>($C49/$B49)</f>
        <v>0.5133570675105485</v>
      </c>
    </row>
    <row r="50" spans="1:6" ht="19.5" customHeight="1" hidden="1">
      <c r="A50" s="35" t="s">
        <v>22</v>
      </c>
      <c r="B50" s="15">
        <f>+B155+B156+B157</f>
        <v>28524.899999999998</v>
      </c>
      <c r="C50" s="15">
        <f>+C155+C156+C157</f>
        <v>8127.400000000001</v>
      </c>
      <c r="D50" s="15">
        <f>SUM(B50:C50)</f>
        <v>36652.299999999996</v>
      </c>
      <c r="E50" s="17">
        <f>($C50)-$B50</f>
        <v>-20397.499999999996</v>
      </c>
      <c r="F50" s="19">
        <f>($C50/$B50)</f>
        <v>0.2849229971007787</v>
      </c>
    </row>
    <row r="51" spans="1:6" ht="19.5" customHeight="1" hidden="1">
      <c r="A51" s="35" t="s">
        <v>23</v>
      </c>
      <c r="B51" s="15">
        <f>+B158+B159+B160</f>
        <v>27823.9</v>
      </c>
      <c r="C51" s="15">
        <f>+C158+C159+C160</f>
        <v>6207</v>
      </c>
      <c r="D51" s="15">
        <f>SUM(B51:C51)</f>
        <v>34030.9</v>
      </c>
      <c r="E51" s="17">
        <f>($C51)-$B51</f>
        <v>-21616.9</v>
      </c>
      <c r="F51" s="19">
        <f>($C51/$B51)</f>
        <v>0.2230815953191321</v>
      </c>
    </row>
    <row r="52" spans="1:6" ht="19.5" customHeight="1" hidden="1">
      <c r="A52" s="35" t="s">
        <v>24</v>
      </c>
      <c r="B52" s="15">
        <f>+B161+B162+B163</f>
        <v>26958.5</v>
      </c>
      <c r="C52" s="15">
        <f>+C161+C162+C163</f>
        <v>9208.7</v>
      </c>
      <c r="D52" s="15">
        <f>SUM(B52:C52)</f>
        <v>36167.2</v>
      </c>
      <c r="E52" s="17">
        <f>($C52)-$B52</f>
        <v>-17749.8</v>
      </c>
      <c r="F52" s="19">
        <f>($C52/$B52)</f>
        <v>0.34158799636478293</v>
      </c>
    </row>
    <row r="53" spans="1:6" ht="15.75" hidden="1">
      <c r="A53" s="24"/>
      <c r="B53" s="9"/>
      <c r="C53" s="9"/>
      <c r="D53" s="9"/>
      <c r="E53" s="9"/>
      <c r="F53" s="9"/>
    </row>
    <row r="54" spans="1:6" ht="19.5" customHeight="1" hidden="1">
      <c r="A54" s="35" t="s">
        <v>34</v>
      </c>
      <c r="B54" s="15">
        <f>SUM(B166:B168)</f>
        <v>28717.600000000002</v>
      </c>
      <c r="C54" s="15">
        <f>SUM(C166:C168)</f>
        <v>7568.1</v>
      </c>
      <c r="D54" s="15">
        <f>SUM(B54:C54)</f>
        <v>36285.700000000004</v>
      </c>
      <c r="E54" s="17">
        <f>($C54)-$B54</f>
        <v>-21149.5</v>
      </c>
      <c r="F54" s="19">
        <f>($C54/$B54)</f>
        <v>0.26353525364236563</v>
      </c>
    </row>
    <row r="55" spans="1:6" ht="19.5" customHeight="1" hidden="1">
      <c r="A55" s="35" t="s">
        <v>22</v>
      </c>
      <c r="B55" s="15">
        <f>SUM(B169:B171)</f>
        <v>29016.699999999997</v>
      </c>
      <c r="C55" s="15">
        <f>SUM(C169:C171)</f>
        <v>6278.200000000001</v>
      </c>
      <c r="D55" s="15">
        <f>SUM(B55:C55)</f>
        <v>35294.899999999994</v>
      </c>
      <c r="E55" s="17">
        <f>($C55)-$B55</f>
        <v>-22738.499999999996</v>
      </c>
      <c r="F55" s="19">
        <f>($C55/$B55)</f>
        <v>0.2163650587420348</v>
      </c>
    </row>
    <row r="56" spans="1:6" ht="19.5" customHeight="1" hidden="1">
      <c r="A56" s="35" t="s">
        <v>23</v>
      </c>
      <c r="B56" s="15">
        <f>SUM(B172:B174)</f>
        <v>29153.199999999997</v>
      </c>
      <c r="C56" s="15">
        <f>SUM(C172:C174)</f>
        <v>7759.1</v>
      </c>
      <c r="D56" s="15">
        <f>SUM(B56:C56)</f>
        <v>36912.299999999996</v>
      </c>
      <c r="E56" s="17">
        <f>($C56)-$B56</f>
        <v>-21394.1</v>
      </c>
      <c r="F56" s="19">
        <f>($C56/$B56)</f>
        <v>0.2661491705884775</v>
      </c>
    </row>
    <row r="57" spans="1:6" ht="19.5" customHeight="1" hidden="1">
      <c r="A57" s="35" t="s">
        <v>24</v>
      </c>
      <c r="B57" s="15">
        <f>SUM(B175:B177)</f>
        <v>28366.800000000003</v>
      </c>
      <c r="C57" s="15">
        <f>SUM(C175:C177)</f>
        <v>10372.7</v>
      </c>
      <c r="D57" s="15">
        <f>SUM(B57:C57)</f>
        <v>38739.5</v>
      </c>
      <c r="E57" s="17">
        <f>($C57)-$B57</f>
        <v>-17994.100000000002</v>
      </c>
      <c r="F57" s="19">
        <f>($C57/$B57)</f>
        <v>0.36566338113569385</v>
      </c>
    </row>
    <row r="58" spans="1:6" ht="19.5" customHeight="1" hidden="1">
      <c r="A58" s="35"/>
      <c r="B58" s="15"/>
      <c r="C58" s="15"/>
      <c r="D58" s="15"/>
      <c r="E58" s="17"/>
      <c r="F58" s="19"/>
    </row>
    <row r="59" spans="1:6" ht="19.5" customHeight="1" hidden="1">
      <c r="A59" s="26" t="s">
        <v>36</v>
      </c>
      <c r="B59" s="15">
        <f>SUM(B180:B182)</f>
        <v>27974.1</v>
      </c>
      <c r="C59" s="15">
        <f>SUM(C180:C182)</f>
        <v>4890.1</v>
      </c>
      <c r="D59" s="17">
        <f>SUM(B59:C59)</f>
        <v>32864.2</v>
      </c>
      <c r="E59" s="17">
        <f>($C59)-$B59</f>
        <v>-23084</v>
      </c>
      <c r="F59" s="36">
        <f>($C59/$B59)</f>
        <v>0.17480812608806004</v>
      </c>
    </row>
    <row r="60" spans="1:6" ht="19.5" customHeight="1" hidden="1">
      <c r="A60" s="26" t="s">
        <v>22</v>
      </c>
      <c r="B60" s="15">
        <f>SUM(B183:B185)</f>
        <v>24871.7</v>
      </c>
      <c r="C60" s="15">
        <f>SUM(C183:C185)</f>
        <v>4543</v>
      </c>
      <c r="D60" s="17">
        <f>SUM(B60:C60)</f>
        <v>29414.7</v>
      </c>
      <c r="E60" s="17">
        <f>($C60)-$B60</f>
        <v>-20328.7</v>
      </c>
      <c r="F60" s="36">
        <f>($C60/$B60)</f>
        <v>0.18265739776533169</v>
      </c>
    </row>
    <row r="61" spans="1:6" ht="19.5" customHeight="1" hidden="1">
      <c r="A61" s="26" t="s">
        <v>23</v>
      </c>
      <c r="B61" s="15">
        <f>SUM(B186:B188)</f>
        <v>29267.699999999997</v>
      </c>
      <c r="C61" s="15">
        <f>SUM(C186:C188)</f>
        <v>8114.999999999999</v>
      </c>
      <c r="D61" s="15">
        <f>SUM(D186:D188)</f>
        <v>37382.7</v>
      </c>
      <c r="E61" s="17">
        <f>($C61)-$B61</f>
        <v>-21152.699999999997</v>
      </c>
      <c r="F61" s="36">
        <f>($C61/$B61)</f>
        <v>0.2772681146793223</v>
      </c>
    </row>
    <row r="62" spans="1:6" ht="19.5" customHeight="1" hidden="1">
      <c r="A62" s="26" t="s">
        <v>24</v>
      </c>
      <c r="B62" s="15">
        <f>SUM(B189:B191)</f>
        <v>38914.4</v>
      </c>
      <c r="C62" s="15">
        <f>SUM(C189:C191)</f>
        <v>11320</v>
      </c>
      <c r="D62" s="15">
        <f>SUM(D189:D191)</f>
        <v>50234.399999999994</v>
      </c>
      <c r="E62" s="17">
        <f>($C62)-$B62</f>
        <v>-27594.4</v>
      </c>
      <c r="F62" s="36">
        <f>($C62/$B62)</f>
        <v>0.29089488723968504</v>
      </c>
    </row>
    <row r="63" spans="1:6" ht="19.5" customHeight="1" hidden="1">
      <c r="A63" s="26"/>
      <c r="B63" s="15"/>
      <c r="C63" s="15"/>
      <c r="D63" s="15"/>
      <c r="E63" s="17"/>
      <c r="F63" s="36"/>
    </row>
    <row r="64" spans="1:6" ht="19.5" customHeight="1" hidden="1">
      <c r="A64" s="26" t="s">
        <v>64</v>
      </c>
      <c r="B64" s="15">
        <f>SUM(B193:B195)</f>
        <v>37364.2</v>
      </c>
      <c r="C64" s="15">
        <f>SUM(C193:C195)</f>
        <v>13069.2</v>
      </c>
      <c r="D64" s="15">
        <f>SUM(D193:D195)</f>
        <v>50433.399999999994</v>
      </c>
      <c r="E64" s="17">
        <f>($C64)-$B64</f>
        <v>-24294.999999999996</v>
      </c>
      <c r="F64" s="36">
        <f>($C64/$B64)</f>
        <v>0.34977866513935807</v>
      </c>
    </row>
    <row r="65" spans="1:6" ht="19.5" customHeight="1" hidden="1">
      <c r="A65" s="26" t="s">
        <v>65</v>
      </c>
      <c r="B65" s="15">
        <f>SUM(B196:B198)</f>
        <v>37854.6</v>
      </c>
      <c r="C65" s="15">
        <f>SUM(C196:C198)</f>
        <v>12125.1</v>
      </c>
      <c r="D65" s="15">
        <f>SUM(D196:D198)</f>
        <v>49979.7</v>
      </c>
      <c r="E65" s="17">
        <f>($C65)-$B65</f>
        <v>-25729.5</v>
      </c>
      <c r="F65" s="36">
        <f>($C65/$B65)</f>
        <v>0.32030717534989145</v>
      </c>
    </row>
    <row r="66" spans="1:6" ht="19.5" customHeight="1" hidden="1">
      <c r="A66" s="26" t="s">
        <v>66</v>
      </c>
      <c r="B66" s="15">
        <f>SUM(B199:B201)</f>
        <v>48385.3</v>
      </c>
      <c r="C66" s="15">
        <f>SUM(C199:C201)</f>
        <v>8013.299999999999</v>
      </c>
      <c r="D66" s="15">
        <f>SUM(D199:D201)</f>
        <v>56398.6</v>
      </c>
      <c r="E66" s="17">
        <f>($C66)-$B66</f>
        <v>-40372</v>
      </c>
      <c r="F66" s="36">
        <f>($C66/$B66)</f>
        <v>0.16561434981285636</v>
      </c>
    </row>
    <row r="67" spans="1:6" ht="19.5" customHeight="1" hidden="1">
      <c r="A67" s="26" t="s">
        <v>67</v>
      </c>
      <c r="B67" s="15">
        <f>SUM(B202:B204)</f>
        <v>46138.7</v>
      </c>
      <c r="C67" s="15">
        <f>SUM(C202:C204)</f>
        <v>7421.1</v>
      </c>
      <c r="D67" s="15">
        <f>SUM(D202:D204)</f>
        <v>53559.8</v>
      </c>
      <c r="E67" s="17">
        <f>($C67)-$B67</f>
        <v>-38717.6</v>
      </c>
      <c r="F67" s="36">
        <f>($C67/$B67)</f>
        <v>0.16084328340417048</v>
      </c>
    </row>
    <row r="68" spans="1:6" ht="15.75" hidden="1">
      <c r="A68" s="26"/>
      <c r="B68" s="15"/>
      <c r="C68" s="15"/>
      <c r="D68" s="17"/>
      <c r="E68" s="17"/>
      <c r="F68" s="36"/>
    </row>
    <row r="69" spans="1:6" ht="18" hidden="1">
      <c r="A69" s="26" t="s">
        <v>68</v>
      </c>
      <c r="B69" s="15">
        <f>SUM(B207:B209)</f>
        <v>46291.2</v>
      </c>
      <c r="C69" s="15">
        <f>SUM(C207:C209)</f>
        <v>5544.4414948247</v>
      </c>
      <c r="D69" s="15">
        <f>SUM(D207:D209)</f>
        <v>51835.6414948247</v>
      </c>
      <c r="E69" s="17">
        <f>($C69)-$B69</f>
        <v>-40746.7585051753</v>
      </c>
      <c r="F69" s="36">
        <f>($C69/$B69)</f>
        <v>0.11977312091336367</v>
      </c>
    </row>
    <row r="70" spans="1:6" ht="18" hidden="1">
      <c r="A70" s="26" t="s">
        <v>65</v>
      </c>
      <c r="B70" s="15">
        <f>SUM(B210:B212)</f>
        <v>42739.6</v>
      </c>
      <c r="C70" s="15">
        <f>SUM(C210:C212)</f>
        <v>6551.3119745052</v>
      </c>
      <c r="D70" s="15">
        <f>SUM(D210:D212)</f>
        <v>49290.9119745052</v>
      </c>
      <c r="E70" s="17">
        <f>($C70)-$B70</f>
        <v>-36188.288025494796</v>
      </c>
      <c r="F70" s="36">
        <f>($C70/$B70)</f>
        <v>0.1532843539599154</v>
      </c>
    </row>
    <row r="71" spans="1:6" ht="18" hidden="1">
      <c r="A71" s="26" t="s">
        <v>66</v>
      </c>
      <c r="B71" s="15">
        <f>SUM(B213:B215)</f>
        <v>49916.2</v>
      </c>
      <c r="C71" s="15">
        <f>SUM(C213:C215)</f>
        <v>17840.585556896018</v>
      </c>
      <c r="D71" s="15">
        <f>SUM(D213:D215)</f>
        <v>67756.78555689601</v>
      </c>
      <c r="E71" s="17">
        <f>($C71)-$B71</f>
        <v>-32075.61444310398</v>
      </c>
      <c r="F71" s="36">
        <f>($C71/$B71)</f>
        <v>0.35741073152395453</v>
      </c>
    </row>
    <row r="72" spans="1:6" ht="18" hidden="1">
      <c r="A72" s="26" t="s">
        <v>67</v>
      </c>
      <c r="B72" s="15">
        <f>SUM(B216:B218)</f>
        <v>54658.200000000004</v>
      </c>
      <c r="C72" s="15">
        <f>SUM(C216:C218)</f>
        <v>23388.381024653398</v>
      </c>
      <c r="D72" s="15">
        <f>SUM(D216:D218)</f>
        <v>78046.5810246534</v>
      </c>
      <c r="E72" s="17">
        <f>($C72)-$B72</f>
        <v>-31269.818975346607</v>
      </c>
      <c r="F72" s="36">
        <f>($C72/$B72)</f>
        <v>0.42790251096182086</v>
      </c>
    </row>
    <row r="73" spans="1:6" ht="15.75" hidden="1">
      <c r="A73" s="26"/>
      <c r="B73" s="15"/>
      <c r="C73" s="15"/>
      <c r="D73" s="15"/>
      <c r="E73" s="15"/>
      <c r="F73" s="36"/>
    </row>
    <row r="74" spans="1:6" ht="18" hidden="1">
      <c r="A74" s="26" t="s">
        <v>69</v>
      </c>
      <c r="B74" s="15">
        <f>SUM(B221:B223)</f>
        <v>57598.399999999994</v>
      </c>
      <c r="C74" s="15">
        <f>SUM(C221:C223)</f>
        <v>27267.931316029266</v>
      </c>
      <c r="D74" s="17">
        <f>SUM(B74:C74)</f>
        <v>84866.33131602926</v>
      </c>
      <c r="E74" s="17">
        <f>($C74)-$B74</f>
        <v>-30330.46868397073</v>
      </c>
      <c r="F74" s="36">
        <f>($C74/$B74)</f>
        <v>0.47341473575705695</v>
      </c>
    </row>
    <row r="75" spans="1:6" ht="18" hidden="1">
      <c r="A75" s="26" t="s">
        <v>70</v>
      </c>
      <c r="B75" s="15">
        <f>SUM(B224:B226)</f>
        <v>70893.2</v>
      </c>
      <c r="C75" s="15">
        <f>SUM(C224:C226)</f>
        <v>15048.3175571588</v>
      </c>
      <c r="D75" s="15">
        <f>SUM(D224:D226)</f>
        <v>85941.51755715879</v>
      </c>
      <c r="E75" s="17">
        <f>($C75)-$B75</f>
        <v>-55844.8824428412</v>
      </c>
      <c r="F75" s="36">
        <f>($C75/$B75)</f>
        <v>0.21226743266150774</v>
      </c>
    </row>
    <row r="76" spans="1:6" ht="18" hidden="1">
      <c r="A76" s="26" t="s">
        <v>71</v>
      </c>
      <c r="B76" s="15">
        <f>SUM(B227:B229)</f>
        <v>80290.8</v>
      </c>
      <c r="C76" s="15">
        <f>SUM(C227:C229)</f>
        <v>10257.312966296307</v>
      </c>
      <c r="D76" s="15">
        <f>SUM(D227:D229)</f>
        <v>90548.1129662963</v>
      </c>
      <c r="E76" s="17">
        <f>($C76)-$B76</f>
        <v>-70033.4870337037</v>
      </c>
      <c r="F76" s="36">
        <f>($C76/$B76)</f>
        <v>0.12775203343715977</v>
      </c>
    </row>
    <row r="77" spans="1:6" ht="18" hidden="1">
      <c r="A77" s="26" t="s">
        <v>72</v>
      </c>
      <c r="B77" s="15">
        <f>SUM(B230:B232)</f>
        <v>80341.6</v>
      </c>
      <c r="C77" s="15">
        <f>SUM(C230:C232)</f>
        <v>13823.582087959196</v>
      </c>
      <c r="D77" s="15">
        <f>SUM(D230:D232)</f>
        <v>94165.1820879592</v>
      </c>
      <c r="E77" s="17">
        <f>($C77)-$B77</f>
        <v>-66518.01791204081</v>
      </c>
      <c r="F77" s="36">
        <f>($C77/$B77)</f>
        <v>0.1720600795597697</v>
      </c>
    </row>
    <row r="78" spans="1:6" ht="15.75" hidden="1">
      <c r="A78" s="26"/>
      <c r="B78" s="15"/>
      <c r="C78" s="15"/>
      <c r="D78" s="15"/>
      <c r="E78" s="17"/>
      <c r="F78" s="36"/>
    </row>
    <row r="79" spans="1:6" ht="15.75" hidden="1">
      <c r="A79" s="39">
        <v>2006</v>
      </c>
      <c r="B79" s="15"/>
      <c r="C79" s="15"/>
      <c r="D79" s="15"/>
      <c r="E79" s="17"/>
      <c r="F79" s="36"/>
    </row>
    <row r="80" spans="1:6" ht="18" hidden="1">
      <c r="A80" s="26" t="s">
        <v>91</v>
      </c>
      <c r="B80" s="15">
        <f>SUM(B236:B238)</f>
        <v>127608.50000000001</v>
      </c>
      <c r="C80" s="15">
        <f>SUM(C236:C238)</f>
        <v>7199.733219753508</v>
      </c>
      <c r="D80" s="15">
        <f>SUM(D236:D238)</f>
        <v>134808.2332197535</v>
      </c>
      <c r="E80" s="17">
        <f>($C80)-$B80</f>
        <v>-120408.7667802465</v>
      </c>
      <c r="F80" s="19">
        <f>($C80/$B80)</f>
        <v>0.05642048311635594</v>
      </c>
    </row>
    <row r="81" spans="1:6" ht="18" hidden="1">
      <c r="A81" s="26" t="s">
        <v>70</v>
      </c>
      <c r="B81" s="15">
        <f>B239+B240+B241</f>
        <v>100493.9</v>
      </c>
      <c r="C81" s="15">
        <f>C239+C240+C241</f>
        <v>6262.5063563383</v>
      </c>
      <c r="D81" s="15">
        <f>D239+D240+D241</f>
        <v>106756.4063563383</v>
      </c>
      <c r="E81" s="17">
        <f>($C81)-$B81</f>
        <v>-94231.3936436617</v>
      </c>
      <c r="F81" s="19">
        <f>($C81/$B81)</f>
        <v>0.06231727852474927</v>
      </c>
    </row>
    <row r="82" spans="1:6" ht="18" hidden="1">
      <c r="A82" s="26" t="s">
        <v>71</v>
      </c>
      <c r="B82" s="15">
        <f>B242+B243+B244</f>
        <v>92994.9</v>
      </c>
      <c r="C82" s="15">
        <f>C242+C243+C244</f>
        <v>16116.232712587698</v>
      </c>
      <c r="D82" s="15">
        <f>D242+D243+D244</f>
        <v>109111.13271258769</v>
      </c>
      <c r="E82" s="17">
        <f>($C82)-$B82</f>
        <v>-76878.6672874123</v>
      </c>
      <c r="F82" s="19">
        <f>($C82/$B82)</f>
        <v>0.17330232854261576</v>
      </c>
    </row>
    <row r="83" spans="1:6" ht="18" hidden="1">
      <c r="A83" s="26" t="s">
        <v>72</v>
      </c>
      <c r="B83" s="15">
        <f>B245+B246+B247</f>
        <v>121413.79999999999</v>
      </c>
      <c r="C83" s="15">
        <f>C245+C246+C247</f>
        <v>30314.422915559102</v>
      </c>
      <c r="D83" s="15">
        <f>D245+D246+D247</f>
        <v>151728.2229155591</v>
      </c>
      <c r="E83" s="17">
        <f>($C83)-$B83</f>
        <v>-91099.37708444089</v>
      </c>
      <c r="F83" s="19">
        <f>($C83/$B83)</f>
        <v>0.24967856137901215</v>
      </c>
    </row>
    <row r="84" spans="1:6" ht="15.75" hidden="1">
      <c r="A84" s="26"/>
      <c r="B84" s="15"/>
      <c r="C84" s="15"/>
      <c r="D84" s="15"/>
      <c r="E84" s="17"/>
      <c r="F84" s="19"/>
    </row>
    <row r="85" spans="1:6" ht="18" hidden="1">
      <c r="A85" s="26" t="s">
        <v>73</v>
      </c>
      <c r="B85" s="15">
        <f>SUM(B249:B251)</f>
        <v>75563.90000000001</v>
      </c>
      <c r="C85" s="15">
        <f>SUM(C249:C251)</f>
        <v>16550.6271987054</v>
      </c>
      <c r="D85" s="15">
        <f>SUM(D249:D251)</f>
        <v>92114.5271987054</v>
      </c>
      <c r="E85" s="17">
        <f aca="true" t="shared" si="3" ref="E85:E93">($C85)-$B85</f>
        <v>-59013.27280129461</v>
      </c>
      <c r="F85" s="19">
        <f aca="true" t="shared" si="4" ref="F85:F93">($C85/$B85)</f>
        <v>0.21902822907109606</v>
      </c>
    </row>
    <row r="86" spans="1:6" ht="18" hidden="1">
      <c r="A86" s="26" t="s">
        <v>70</v>
      </c>
      <c r="B86" s="15">
        <f>SUM(B252:B254)</f>
        <v>77248.6</v>
      </c>
      <c r="C86" s="15">
        <f>SUM(C252:C254)</f>
        <v>18139.1839133104</v>
      </c>
      <c r="D86" s="15">
        <f>SUM(D252:D254)</f>
        <v>95387.7839133104</v>
      </c>
      <c r="E86" s="17">
        <f t="shared" si="3"/>
        <v>-59109.416086689605</v>
      </c>
      <c r="F86" s="19">
        <f t="shared" si="4"/>
        <v>0.23481569780307215</v>
      </c>
    </row>
    <row r="87" spans="1:6" ht="18" hidden="1">
      <c r="A87" s="26" t="s">
        <v>71</v>
      </c>
      <c r="B87" s="15">
        <f>SUM(B255:B257)</f>
        <v>108019.29999999999</v>
      </c>
      <c r="C87" s="15">
        <f>SUM(C255:C257)</f>
        <v>10567.667817476202</v>
      </c>
      <c r="D87" s="15">
        <f>SUM(D255:D257)</f>
        <v>118586.9678174762</v>
      </c>
      <c r="E87" s="17">
        <f t="shared" si="3"/>
        <v>-97451.63218252378</v>
      </c>
      <c r="F87" s="19">
        <f t="shared" si="4"/>
        <v>0.09783129327329657</v>
      </c>
    </row>
    <row r="88" spans="1:6" ht="18" hidden="1">
      <c r="A88" s="26" t="s">
        <v>72</v>
      </c>
      <c r="B88" s="15">
        <f>SUM(B258:B260)</f>
        <v>85268.4</v>
      </c>
      <c r="C88" s="15">
        <f>SUM(C258:C260)</f>
        <v>18395.662429871703</v>
      </c>
      <c r="D88" s="15">
        <f>SUM(D258:D260)</f>
        <v>103664.0624298717</v>
      </c>
      <c r="E88" s="17">
        <f t="shared" si="3"/>
        <v>-66872.73757012829</v>
      </c>
      <c r="F88" s="19">
        <f t="shared" si="4"/>
        <v>0.2157383324874362</v>
      </c>
    </row>
    <row r="89" spans="1:6" ht="15.75" hidden="1">
      <c r="A89" s="26"/>
      <c r="B89" s="15"/>
      <c r="C89" s="15"/>
      <c r="D89" s="15"/>
      <c r="E89" s="17"/>
      <c r="F89" s="19"/>
    </row>
    <row r="90" spans="1:6" ht="15.75" hidden="1">
      <c r="A90" s="26" t="s">
        <v>74</v>
      </c>
      <c r="B90" s="15">
        <f>SUM(B263:B265)</f>
        <v>99834.7</v>
      </c>
      <c r="C90" s="15">
        <f>SUM(C263:C265)</f>
        <v>12000.6456010775</v>
      </c>
      <c r="D90" s="15">
        <f>SUM(D263:D265)</f>
        <v>111835.3456010775</v>
      </c>
      <c r="E90" s="17">
        <f t="shared" si="3"/>
        <v>-87834.0543989225</v>
      </c>
      <c r="F90" s="19">
        <f t="shared" si="4"/>
        <v>0.12020515513220854</v>
      </c>
    </row>
    <row r="91" spans="1:6" ht="18" hidden="1">
      <c r="A91" s="26" t="s">
        <v>75</v>
      </c>
      <c r="B91" s="15">
        <f>SUM(B266:B268)</f>
        <v>125012.30000000002</v>
      </c>
      <c r="C91" s="15">
        <f>SUM(C266:C268)</f>
        <v>14682.038846060797</v>
      </c>
      <c r="D91" s="15">
        <f>SUM(D266:D268)</f>
        <v>139694.3388460608</v>
      </c>
      <c r="E91" s="17">
        <f t="shared" si="3"/>
        <v>-110330.26115393922</v>
      </c>
      <c r="F91" s="19">
        <f t="shared" si="4"/>
        <v>0.11744475420467262</v>
      </c>
    </row>
    <row r="92" spans="1:6" ht="18" hidden="1">
      <c r="A92" s="26" t="s">
        <v>76</v>
      </c>
      <c r="B92" s="15">
        <f>SUM(B269:B271)</f>
        <v>124006.29999999999</v>
      </c>
      <c r="C92" s="15">
        <f>SUM(C269:C271)</f>
        <v>29554.567016691373</v>
      </c>
      <c r="D92" s="15">
        <f>SUM(D269:D271)</f>
        <v>153560.86701669137</v>
      </c>
      <c r="E92" s="17">
        <f t="shared" si="3"/>
        <v>-94451.73298330861</v>
      </c>
      <c r="F92" s="19">
        <f t="shared" si="4"/>
        <v>0.23833117363143144</v>
      </c>
    </row>
    <row r="93" spans="1:6" ht="18" hidden="1">
      <c r="A93" s="26" t="s">
        <v>77</v>
      </c>
      <c r="B93" s="15">
        <f>SUM(B272:B274)</f>
        <v>128928</v>
      </c>
      <c r="C93" s="15">
        <f>SUM(C272:C274)</f>
        <v>26343.97953066147</v>
      </c>
      <c r="D93" s="15">
        <f>SUM(D272:D274)</f>
        <v>155271.97953066148</v>
      </c>
      <c r="E93" s="17">
        <f t="shared" si="3"/>
        <v>-102584.02046933853</v>
      </c>
      <c r="F93" s="19">
        <f t="shared" si="4"/>
        <v>0.2043309407627627</v>
      </c>
    </row>
    <row r="94" spans="1:6" ht="15.75" hidden="1">
      <c r="A94" s="26"/>
      <c r="B94" s="15"/>
      <c r="C94" s="15"/>
      <c r="D94" s="15"/>
      <c r="E94" s="17"/>
      <c r="F94" s="19"/>
    </row>
    <row r="95" spans="1:6" ht="15.75" hidden="1">
      <c r="A95" s="39">
        <v>2009</v>
      </c>
      <c r="B95" s="15"/>
      <c r="C95" s="15"/>
      <c r="D95" s="15"/>
      <c r="E95" s="17"/>
      <c r="F95" s="19"/>
    </row>
    <row r="96" spans="1:6" ht="18" hidden="1">
      <c r="A96" s="26" t="s">
        <v>92</v>
      </c>
      <c r="B96" s="15">
        <f>SUM(B277:B279)</f>
        <v>161488.7</v>
      </c>
      <c r="C96" s="15">
        <f>SUM(C277:C279)</f>
        <v>30389.515632000006</v>
      </c>
      <c r="D96" s="15">
        <f>SUM(D277:D279)</f>
        <v>191878.215632</v>
      </c>
      <c r="E96" s="17">
        <f>($C96)-$B96</f>
        <v>-131099.18436800002</v>
      </c>
      <c r="F96" s="19">
        <f>($C96/$B96)</f>
        <v>0.18818354245219637</v>
      </c>
    </row>
    <row r="97" spans="1:6" ht="18" hidden="1">
      <c r="A97" s="40" t="s">
        <v>93</v>
      </c>
      <c r="B97" s="15">
        <f>SUM(B280:B282)</f>
        <v>121425.493632</v>
      </c>
      <c r="C97" s="15">
        <f>SUM(C280:C282)</f>
        <v>19467.772558</v>
      </c>
      <c r="D97" s="15">
        <f>SUM(D280:D282)</f>
        <v>140893.26619</v>
      </c>
      <c r="E97" s="17">
        <f>($C97)-$B97</f>
        <v>-101957.721074</v>
      </c>
      <c r="F97" s="19">
        <f>($C97/$B97)</f>
        <v>0.16032689656589166</v>
      </c>
    </row>
    <row r="98" spans="1:6" ht="18" hidden="1">
      <c r="A98" s="40" t="s">
        <v>94</v>
      </c>
      <c r="B98" s="15">
        <f>SUM(B283:B285)</f>
        <v>118347.27464300001</v>
      </c>
      <c r="C98" s="15">
        <f>SUM(C283:C285)</f>
        <v>17981.789015</v>
      </c>
      <c r="D98" s="15">
        <f>SUM(D283:D285)</f>
        <v>136329.063658</v>
      </c>
      <c r="E98" s="17">
        <f>($C98)-$B98</f>
        <v>-100365.48562800001</v>
      </c>
      <c r="F98" s="19">
        <f>($C98/$B98)</f>
        <v>0.15194087966320213</v>
      </c>
    </row>
    <row r="99" spans="1:6" ht="18" hidden="1">
      <c r="A99" s="26" t="s">
        <v>95</v>
      </c>
      <c r="B99" s="15">
        <f>SUM(B286:B288)</f>
        <v>93567.1</v>
      </c>
      <c r="C99" s="15">
        <f>SUM(C286:C288)</f>
        <v>16322.431813999998</v>
      </c>
      <c r="D99" s="15">
        <f>SUM(D286:D288)</f>
        <v>109889.531814</v>
      </c>
      <c r="E99" s="17">
        <f>($C99)-$B99</f>
        <v>-77244.66818600001</v>
      </c>
      <c r="F99" s="19">
        <f>($C99/$B99)</f>
        <v>0.1744462723970284</v>
      </c>
    </row>
    <row r="100" spans="1:6" ht="15.75" hidden="1">
      <c r="A100" s="26"/>
      <c r="B100" s="15"/>
      <c r="C100" s="15"/>
      <c r="D100" s="15"/>
      <c r="E100" s="17"/>
      <c r="F100" s="19"/>
    </row>
    <row r="101" spans="1:6" ht="15.75" hidden="1">
      <c r="A101" s="35">
        <v>2010</v>
      </c>
      <c r="B101" s="15"/>
      <c r="C101" s="15"/>
      <c r="D101" s="15"/>
      <c r="E101" s="15"/>
      <c r="F101" s="19"/>
    </row>
    <row r="102" spans="1:6" ht="18" hidden="1">
      <c r="A102" s="26" t="s">
        <v>85</v>
      </c>
      <c r="B102" s="15">
        <f>SUM(B291:B293)</f>
        <v>138055.34</v>
      </c>
      <c r="C102" s="15">
        <f>SUM(C291:C293)</f>
        <v>12612.962601</v>
      </c>
      <c r="D102" s="15">
        <f>SUM(D291:D293)</f>
        <v>150668.302601</v>
      </c>
      <c r="E102" s="17">
        <f>($C102)-$B102</f>
        <v>-125442.37739899999</v>
      </c>
      <c r="F102" s="19">
        <f>($C102/$B102)</f>
        <v>0.09136164237471726</v>
      </c>
    </row>
    <row r="103" spans="1:6" ht="18" hidden="1">
      <c r="A103" s="26" t="s">
        <v>78</v>
      </c>
      <c r="B103" s="15">
        <f>SUM(B294:B296)</f>
        <v>123436.5</v>
      </c>
      <c r="C103" s="15">
        <f>SUM(C294:C296)</f>
        <v>10722.062247</v>
      </c>
      <c r="D103" s="15">
        <f>SUM(D294:D296)</f>
        <v>134158.562247</v>
      </c>
      <c r="E103" s="17">
        <f>($C103)-$B103</f>
        <v>-112714.437753</v>
      </c>
      <c r="F103" s="19">
        <f>($C103/$B103)</f>
        <v>0.08686298013148461</v>
      </c>
    </row>
    <row r="104" spans="1:6" ht="18" hidden="1">
      <c r="A104" s="26" t="s">
        <v>79</v>
      </c>
      <c r="B104" s="15">
        <f>SUM(B297:B299)</f>
        <v>164381.51264700003</v>
      </c>
      <c r="C104" s="15">
        <f>SUM(C297:C299)</f>
        <v>39965.774596</v>
      </c>
      <c r="D104" s="15">
        <f>SUM(D297:D299)</f>
        <v>204347.28724300003</v>
      </c>
      <c r="E104" s="17">
        <f>($C104)-$B104</f>
        <v>-124415.73805100002</v>
      </c>
      <c r="F104" s="19">
        <f>($C104/$B104)</f>
        <v>0.24312815931937698</v>
      </c>
    </row>
    <row r="105" spans="1:6" ht="26.25" customHeight="1" hidden="1">
      <c r="A105" s="26" t="s">
        <v>80</v>
      </c>
      <c r="B105" s="15">
        <f>SUM(B300:B302)</f>
        <v>200397.925342</v>
      </c>
      <c r="C105" s="15">
        <f>SUM(C300:C302)</f>
        <v>61295.684552999985</v>
      </c>
      <c r="D105" s="15">
        <f>SUM(D300:D302)</f>
        <v>261693.609895</v>
      </c>
      <c r="E105" s="17">
        <f>($C105)-$B105</f>
        <v>-139102.240789</v>
      </c>
      <c r="F105" s="19">
        <f>($C105/$B105)</f>
        <v>0.30586985592985805</v>
      </c>
    </row>
    <row r="106" spans="1:6" ht="15.75" hidden="1">
      <c r="A106" s="26"/>
      <c r="B106" s="15"/>
      <c r="C106" s="23"/>
      <c r="D106" s="17"/>
      <c r="E106" s="15"/>
      <c r="F106" s="19"/>
    </row>
    <row r="107" spans="1:6" ht="15.75" hidden="1">
      <c r="A107" s="35">
        <v>2011</v>
      </c>
      <c r="B107" s="15"/>
      <c r="C107" s="23"/>
      <c r="D107" s="17"/>
      <c r="E107" s="15"/>
      <c r="F107" s="19"/>
    </row>
    <row r="108" spans="1:6" ht="20.25" customHeight="1" hidden="1">
      <c r="A108" s="35" t="s">
        <v>99</v>
      </c>
      <c r="B108" s="15">
        <f>SUM(B305:B307)</f>
        <v>168431.09999999998</v>
      </c>
      <c r="C108" s="15">
        <f>SUM(C305:C307)</f>
        <v>29923.468086999997</v>
      </c>
      <c r="D108" s="15">
        <f>SUM(D305:D307)</f>
        <v>198354.568087</v>
      </c>
      <c r="E108" s="17">
        <f>($C108)-$B108</f>
        <v>-138507.631913</v>
      </c>
      <c r="F108" s="19">
        <f>($C108/$B108)</f>
        <v>0.17765999323759094</v>
      </c>
    </row>
    <row r="109" spans="1:6" ht="20.25" customHeight="1" hidden="1">
      <c r="A109" s="26" t="s">
        <v>78</v>
      </c>
      <c r="B109" s="15">
        <f>SUM(B308:B310)</f>
        <v>241747.13619400002</v>
      </c>
      <c r="C109" s="15">
        <f>SUM(C308:C310)</f>
        <v>20006.1637232814</v>
      </c>
      <c r="D109" s="15">
        <f>SUM(D308:D310)</f>
        <v>261753.29991728137</v>
      </c>
      <c r="E109" s="17">
        <f>($C109)-$B109</f>
        <v>-221740.9724707186</v>
      </c>
      <c r="F109" s="19">
        <f>($C109/$B109)</f>
        <v>0.0827565696878685</v>
      </c>
    </row>
    <row r="110" spans="1:6" ht="18" hidden="1">
      <c r="A110" s="26" t="s">
        <v>79</v>
      </c>
      <c r="B110" s="15">
        <f>SUM(B311:B313)</f>
        <v>236128.68690099998</v>
      </c>
      <c r="C110" s="15">
        <f>SUM(C311:C313)</f>
        <v>59187.038772</v>
      </c>
      <c r="D110" s="15">
        <f>SUM(D311:D313)</f>
        <v>295315.725673</v>
      </c>
      <c r="E110" s="17">
        <f>($C110)-$B110</f>
        <v>-176941.64812899998</v>
      </c>
      <c r="F110" s="19">
        <f>($C110/$B110)</f>
        <v>0.25065585867089046</v>
      </c>
    </row>
    <row r="111" spans="1:6" ht="18" hidden="1">
      <c r="A111" s="26" t="s">
        <v>80</v>
      </c>
      <c r="B111" s="15">
        <f>SUM(B314:B316)</f>
        <v>306545.473424976</v>
      </c>
      <c r="C111" s="15">
        <f>SUM(C314:C316)</f>
        <v>47233.75613</v>
      </c>
      <c r="D111" s="15">
        <f>SUM(D314:D316)</f>
        <v>353779.229554976</v>
      </c>
      <c r="E111" s="17">
        <f>($C111)-$B111</f>
        <v>-259311.717294976</v>
      </c>
      <c r="F111" s="19">
        <f>($C111/$B111)</f>
        <v>0.15408401110042813</v>
      </c>
    </row>
    <row r="112" spans="1:6" ht="15.75" hidden="1">
      <c r="A112" s="26"/>
      <c r="B112" s="15"/>
      <c r="C112" s="15"/>
      <c r="D112" s="15"/>
      <c r="E112" s="17"/>
      <c r="F112" s="19"/>
    </row>
    <row r="113" spans="1:6" ht="16.5" customHeight="1" hidden="1">
      <c r="A113" s="35">
        <v>2012</v>
      </c>
      <c r="B113" s="15"/>
      <c r="C113" s="15"/>
      <c r="D113" s="15"/>
      <c r="E113" s="17"/>
      <c r="F113" s="19"/>
    </row>
    <row r="114" spans="1:6" ht="18" hidden="1">
      <c r="A114" s="26" t="s">
        <v>81</v>
      </c>
      <c r="B114" s="15">
        <f>SUM(B319:B321)</f>
        <v>235952.494252812</v>
      </c>
      <c r="C114" s="15">
        <f>SUM(C319:C321)</f>
        <v>32998.341374496056</v>
      </c>
      <c r="D114" s="15">
        <f>SUM(D319:D321)</f>
        <v>268950.83562730806</v>
      </c>
      <c r="E114" s="15">
        <f>SUM(E319:E321)</f>
        <v>-202954.15287831594</v>
      </c>
      <c r="F114" s="19">
        <f>($C114/$B114)</f>
        <v>0.1398516319100229</v>
      </c>
    </row>
    <row r="115" spans="1:6" ht="18" hidden="1">
      <c r="A115" s="26" t="s">
        <v>82</v>
      </c>
      <c r="B115" s="15">
        <f>SUM(B322:B324)</f>
        <v>275992.11</v>
      </c>
      <c r="C115" s="15">
        <f>SUM(C322:C324)</f>
        <v>29617.492</v>
      </c>
      <c r="D115" s="15">
        <f>SUM(D322:D324)</f>
        <v>305609.602</v>
      </c>
      <c r="E115" s="15">
        <f>SUM(E322:E324)</f>
        <v>-246374.61800000002</v>
      </c>
      <c r="F115" s="19">
        <f>($C115/$B115)</f>
        <v>0.10731282137014714</v>
      </c>
    </row>
    <row r="116" spans="1:6" ht="18" hidden="1">
      <c r="A116" s="26" t="s">
        <v>83</v>
      </c>
      <c r="B116" s="15">
        <f>SUM(B325:B327)</f>
        <v>280791.36</v>
      </c>
      <c r="C116" s="15">
        <f>SUM(C325:C327)</f>
        <v>68316.345036</v>
      </c>
      <c r="D116" s="15">
        <f>SUM(D325:D327)</f>
        <v>349107.705036</v>
      </c>
      <c r="E116" s="15">
        <f>SUM(E325:E327)</f>
        <v>-212475.01496399997</v>
      </c>
      <c r="F116" s="19">
        <f>($C116/$B116)</f>
        <v>0.24329931318399542</v>
      </c>
    </row>
    <row r="117" spans="1:6" ht="18" hidden="1">
      <c r="A117" s="26" t="s">
        <v>84</v>
      </c>
      <c r="B117" s="15">
        <f>SUM(B328:B330)</f>
        <v>291317.640992</v>
      </c>
      <c r="C117" s="15">
        <f>SUM(C328:C330)</f>
        <v>63371.364461000005</v>
      </c>
      <c r="D117" s="15">
        <f>SUM(D328:D330)</f>
        <v>354689.005453</v>
      </c>
      <c r="E117" s="15">
        <f>SUM(E328:E330)</f>
        <v>-227946.276531</v>
      </c>
      <c r="F117" s="19">
        <f>($C117/$B117)</f>
        <v>0.2175335631759433</v>
      </c>
    </row>
    <row r="118" spans="1:6" ht="15.75">
      <c r="A118" s="26"/>
      <c r="B118" s="15"/>
      <c r="C118" s="15"/>
      <c r="D118" s="15"/>
      <c r="E118" s="15"/>
      <c r="F118" s="19"/>
    </row>
    <row r="119" spans="1:6" ht="12.75" customHeight="1" hidden="1">
      <c r="A119" s="44">
        <v>2013</v>
      </c>
      <c r="B119" s="15"/>
      <c r="C119" s="15"/>
      <c r="D119" s="15"/>
      <c r="E119" s="15"/>
      <c r="F119" s="19"/>
    </row>
    <row r="120" spans="1:6" ht="18" hidden="1">
      <c r="A120" s="26" t="s">
        <v>114</v>
      </c>
      <c r="B120" s="15">
        <f>SUM(B333:B335)</f>
        <v>338199.397827</v>
      </c>
      <c r="C120" s="15">
        <f>SUM(C333:C335)</f>
        <v>34707.11870185</v>
      </c>
      <c r="D120" s="15">
        <f>SUM(D333:D335)</f>
        <v>372906.51652885</v>
      </c>
      <c r="E120" s="15">
        <f>SUM(E333:E335)</f>
        <v>-303492.27912515</v>
      </c>
      <c r="F120" s="19">
        <f>($C120/$B120)</f>
        <v>0.10262324216083855</v>
      </c>
    </row>
    <row r="121" spans="1:6" ht="18" hidden="1">
      <c r="A121" s="26" t="s">
        <v>82</v>
      </c>
      <c r="B121" s="15">
        <f>SUM(B336:B338)</f>
        <v>320772.5751313978</v>
      </c>
      <c r="C121" s="15">
        <f>SUM(C336:C338)</f>
        <v>25399.7641956757</v>
      </c>
      <c r="D121" s="15">
        <f>SUM(D336:D338)</f>
        <v>346172.33932707354</v>
      </c>
      <c r="E121" s="15">
        <f>SUM(E336:E338)</f>
        <v>-295372.8109357221</v>
      </c>
      <c r="F121" s="19">
        <f>($C121/$B121)</f>
        <v>0.07918309158839784</v>
      </c>
    </row>
    <row r="122" spans="1:6" ht="18" hidden="1">
      <c r="A122" s="26" t="s">
        <v>83</v>
      </c>
      <c r="B122" s="15">
        <f>SUM(B339:B341)</f>
        <v>296320.83163785946</v>
      </c>
      <c r="C122" s="15">
        <f>SUM(C339:C341)</f>
        <v>37262.355258044234</v>
      </c>
      <c r="D122" s="15">
        <f>SUM(D340:D342)</f>
        <v>351661.6013865334</v>
      </c>
      <c r="E122" s="15">
        <f>SUM(E340:E342)</f>
        <v>-265874.12086650543</v>
      </c>
      <c r="F122" s="19">
        <f>($C122/$B122)</f>
        <v>0.12575003604060958</v>
      </c>
    </row>
    <row r="123" spans="1:6" ht="18" hidden="1">
      <c r="A123" s="26" t="s">
        <v>84</v>
      </c>
      <c r="B123" s="15">
        <f>SUM(B342:B344)</f>
        <v>305896.6671289975</v>
      </c>
      <c r="C123" s="15">
        <f>SUM(C342:C344)</f>
        <v>48887.85601052777</v>
      </c>
      <c r="D123" s="15">
        <f>SUM(D342:D344)</f>
        <v>354784.5231395253</v>
      </c>
      <c r="E123" s="15">
        <f>SUM(E342:E344)</f>
        <v>-257008.81111846978</v>
      </c>
      <c r="F123" s="19">
        <f>($C123/$B123)</f>
        <v>0.15981820419740508</v>
      </c>
    </row>
    <row r="124" spans="1:6" ht="15.75" hidden="1">
      <c r="A124" s="26"/>
      <c r="B124" s="15"/>
      <c r="C124" s="15"/>
      <c r="D124" s="15"/>
      <c r="E124" s="15"/>
      <c r="F124" s="19"/>
    </row>
    <row r="125" spans="1:6" ht="15.75" hidden="1">
      <c r="A125" s="26" t="s">
        <v>97</v>
      </c>
      <c r="B125" s="15">
        <f>+SUM(B347:B349)</f>
        <v>285770.4971329983</v>
      </c>
      <c r="C125" s="15">
        <f>+SUM(C347:C349)</f>
        <v>31590.974362300632</v>
      </c>
      <c r="D125" s="15">
        <f>+SUM(D347:D349)</f>
        <v>317361.47149529896</v>
      </c>
      <c r="E125" s="15">
        <f>+SUM(E347:E349)</f>
        <v>-254179.52277069772</v>
      </c>
      <c r="F125" s="19">
        <f>($C125/$B125)</f>
        <v>0.1105466613217183</v>
      </c>
    </row>
    <row r="126" spans="1:6" ht="15.75" hidden="1">
      <c r="A126" s="26" t="s">
        <v>98</v>
      </c>
      <c r="B126" s="15">
        <f>+B350+B351+B352</f>
        <v>281116.90514148</v>
      </c>
      <c r="C126" s="15">
        <f>+C350+C351+C352</f>
        <v>37520.88704260696</v>
      </c>
      <c r="D126" s="15">
        <f>+D350+D351+D352</f>
        <v>318637.792184087</v>
      </c>
      <c r="E126" s="15">
        <f>+E350+E351+E352</f>
        <v>-243596.018098873</v>
      </c>
      <c r="F126" s="19">
        <f>($C126/$B126)</f>
        <v>0.13347076022953341</v>
      </c>
    </row>
    <row r="127" spans="1:6" ht="15.75" hidden="1">
      <c r="A127" s="26" t="s">
        <v>100</v>
      </c>
      <c r="B127" s="15">
        <f>+SUM(B353:B355)</f>
        <v>309198.11139155005</v>
      </c>
      <c r="C127" s="15">
        <f>+SUM(C353:C355)</f>
        <v>63691.547324030005</v>
      </c>
      <c r="D127" s="15">
        <f>+SUM(D353:D355)</f>
        <v>372889.65871558007</v>
      </c>
      <c r="E127" s="15">
        <f>+SUM(E353:E355)</f>
        <v>-245506.56406752006</v>
      </c>
      <c r="F127" s="19">
        <f>($C127/$B127)</f>
        <v>0.2059894448817471</v>
      </c>
    </row>
    <row r="128" spans="1:6" ht="15.75" hidden="1">
      <c r="A128" s="26" t="s">
        <v>101</v>
      </c>
      <c r="B128" s="15">
        <f>+SUM(B356:B358)</f>
        <v>312900.44183599995</v>
      </c>
      <c r="C128" s="15">
        <f>+SUM(C356:C358)</f>
        <v>71040.158371</v>
      </c>
      <c r="D128" s="15">
        <f>+SUM(D356:D358)</f>
        <v>383940.600207</v>
      </c>
      <c r="E128" s="15">
        <f>+SUM(E356:E358)</f>
        <v>-241860.28346499996</v>
      </c>
      <c r="F128" s="19">
        <f>($C128/$B128)</f>
        <v>0.22703757768496272</v>
      </c>
    </row>
    <row r="129" spans="1:6" ht="15.75">
      <c r="A129" s="26"/>
      <c r="B129" s="15"/>
      <c r="C129" s="15"/>
      <c r="D129" s="15"/>
      <c r="E129" s="15"/>
      <c r="F129" s="19"/>
    </row>
    <row r="130" spans="1:6" ht="18">
      <c r="A130" s="26" t="s">
        <v>105</v>
      </c>
      <c r="B130" s="15">
        <f>+SUM(B361:B363)</f>
        <v>390189.582382</v>
      </c>
      <c r="C130" s="15">
        <f>+SUM(C361:C363)</f>
        <v>39797.674541</v>
      </c>
      <c r="D130" s="15">
        <f>+SUM(D361:D363)</f>
        <v>429987.256923</v>
      </c>
      <c r="E130" s="15">
        <f>+SUM(E361:E363)</f>
        <v>-350391.907841</v>
      </c>
      <c r="F130" s="19">
        <f>($C130/$B130)</f>
        <v>0.10199573832301251</v>
      </c>
    </row>
    <row r="131" spans="1:6" ht="18">
      <c r="A131" s="26" t="s">
        <v>109</v>
      </c>
      <c r="B131" s="15">
        <f>+SUM(B364:B366)</f>
        <v>240998.85566863592</v>
      </c>
      <c r="C131" s="15">
        <f>+SUM(C364:C366)</f>
        <v>35957.610034</v>
      </c>
      <c r="D131" s="15">
        <f>+SUM(D364:D366)</f>
        <v>276956.46570263593</v>
      </c>
      <c r="E131" s="15">
        <f>+SUM(E364:E366)</f>
        <v>-205041.2456346359</v>
      </c>
      <c r="F131" s="19">
        <f>($C131/$B131)</f>
        <v>0.14920240983816255</v>
      </c>
    </row>
    <row r="132" spans="1:6" ht="18">
      <c r="A132" s="26" t="s">
        <v>112</v>
      </c>
      <c r="B132" s="15">
        <f>+SUM(B367:B369)</f>
        <v>262694.0793954774</v>
      </c>
      <c r="C132" s="15">
        <f>+SUM(C367:C369)</f>
        <v>56655.389357327906</v>
      </c>
      <c r="D132" s="15">
        <f>+SUM(D367:D369)</f>
        <v>319349.4687528053</v>
      </c>
      <c r="E132" s="15">
        <f>+SUM(E367:E369)</f>
        <v>-206038.6900381495</v>
      </c>
      <c r="F132" s="19">
        <f>($C132/$B132)</f>
        <v>0.215670598620668</v>
      </c>
    </row>
    <row r="133" spans="1:6" ht="18">
      <c r="A133" s="26" t="s">
        <v>113</v>
      </c>
      <c r="B133" s="15">
        <f>+SUM(B370:B372)</f>
        <v>240010.6169088609</v>
      </c>
      <c r="C133" s="15">
        <f>+SUM(C370:C372)</f>
        <v>57534.954491063894</v>
      </c>
      <c r="D133" s="15">
        <f>+SUM(D370:D372)</f>
        <v>297545.5713999248</v>
      </c>
      <c r="E133" s="15">
        <f>+SUM(E370:E372)</f>
        <v>-182475.66241779696</v>
      </c>
      <c r="F133" s="19">
        <f>($C133/$B133)</f>
        <v>0.23971837259562404</v>
      </c>
    </row>
    <row r="134" spans="1:6" ht="15.75">
      <c r="A134" s="26"/>
      <c r="B134" s="15"/>
      <c r="C134" s="15"/>
      <c r="D134" s="15"/>
      <c r="E134" s="15"/>
      <c r="F134" s="19"/>
    </row>
    <row r="135" spans="1:6" ht="15.75">
      <c r="A135" s="26" t="s">
        <v>119</v>
      </c>
      <c r="B135" s="15">
        <f>+SUM(B374:B376)</f>
        <v>227612.91605799994</v>
      </c>
      <c r="C135" s="15">
        <f>+SUM(C374:C376)</f>
        <v>46481.3630848078</v>
      </c>
      <c r="D135" s="15">
        <f>+SUM(D374:D376)</f>
        <v>274094.27914280776</v>
      </c>
      <c r="E135" s="15">
        <f>+SUM(E374:E376)</f>
        <v>-181131.55297319216</v>
      </c>
      <c r="F135" s="19">
        <f>($C135/$B135)</f>
        <v>0.2042123263029744</v>
      </c>
    </row>
    <row r="136" spans="1:6" ht="18">
      <c r="A136" s="26" t="s">
        <v>109</v>
      </c>
      <c r="B136" s="15">
        <f>+SUM(B377:B379)</f>
        <v>245033.03614453028</v>
      </c>
      <c r="C136" s="15">
        <f>+SUM(C377:C379)</f>
        <v>31704.873250129996</v>
      </c>
      <c r="D136" s="15">
        <f>+SUM(D377:D379)</f>
        <v>276737.90939466027</v>
      </c>
      <c r="E136" s="15">
        <f>+SUM(E377:E379)</f>
        <v>-213328.1628944003</v>
      </c>
      <c r="F136" s="19">
        <f>($C136/$B136)</f>
        <v>0.12939019876254235</v>
      </c>
    </row>
    <row r="137" spans="1:6" ht="18">
      <c r="A137" s="26" t="s">
        <v>112</v>
      </c>
      <c r="B137" s="15">
        <f>+SUM(B380:B382)</f>
        <v>312264.8607719999</v>
      </c>
      <c r="C137" s="15">
        <f>+SUM(C380:C382)</f>
        <v>53546.14748500001</v>
      </c>
      <c r="D137" s="15">
        <f>+SUM(D380:D382)</f>
        <v>365811.00825699995</v>
      </c>
      <c r="E137" s="15">
        <f>+SUM(E380:E382)</f>
        <v>-258718.7132869999</v>
      </c>
      <c r="F137" s="19">
        <f>($C137/$B137)</f>
        <v>0.17147669882746336</v>
      </c>
    </row>
    <row r="138" spans="1:6" ht="18">
      <c r="A138" s="26" t="s">
        <v>113</v>
      </c>
      <c r="B138" s="15">
        <f>+SUM(B383:B385)</f>
        <v>234684.833316</v>
      </c>
      <c r="C138" s="15">
        <f>+SUM(C383:C385)</f>
        <v>49311.942628</v>
      </c>
      <c r="D138" s="15">
        <f>+SUM(D383:D385)</f>
        <v>283996.77594399994</v>
      </c>
      <c r="E138" s="15">
        <f>+SUM(E383:E385)</f>
        <v>-185372.89068799996</v>
      </c>
      <c r="F138" s="19">
        <f>($C138/$B138)</f>
        <v>0.2101198527882802</v>
      </c>
    </row>
    <row r="139" spans="1:6" ht="15.75">
      <c r="A139" s="26"/>
      <c r="B139" s="15"/>
      <c r="C139" s="15"/>
      <c r="D139" s="15"/>
      <c r="E139" s="15"/>
      <c r="F139" s="19"/>
    </row>
    <row r="140" spans="1:6" ht="15.75">
      <c r="A140" s="26" t="s">
        <v>123</v>
      </c>
      <c r="B140" s="15">
        <f>SUM(B387:B389)</f>
        <v>303561.0136970001</v>
      </c>
      <c r="C140" s="15">
        <f>SUM(C387:C389)</f>
        <v>47524.103084</v>
      </c>
      <c r="D140" s="15">
        <f>SUM(D387:D389)</f>
        <v>351085.11678100005</v>
      </c>
      <c r="E140" s="15">
        <f>SUM(E387:E389)</f>
        <v>-256036.91061300004</v>
      </c>
      <c r="F140" s="19">
        <f>($C140/$B140)</f>
        <v>0.15655535770293696</v>
      </c>
    </row>
    <row r="141" spans="1:6" ht="10.5" customHeight="1" hidden="1">
      <c r="A141" s="26"/>
      <c r="B141" s="15"/>
      <c r="C141" s="15"/>
      <c r="D141" s="15"/>
      <c r="E141" s="15"/>
      <c r="F141" s="19"/>
    </row>
    <row r="142" spans="1:6" ht="15.75" hidden="1">
      <c r="A142" s="39">
        <v>1999</v>
      </c>
      <c r="B142" s="9"/>
      <c r="C142" s="9"/>
      <c r="D142" s="9"/>
      <c r="E142" s="9"/>
      <c r="F142" s="9"/>
    </row>
    <row r="143" spans="1:6" ht="19.5" customHeight="1" hidden="1">
      <c r="A143" s="26" t="s">
        <v>25</v>
      </c>
      <c r="B143" s="15">
        <v>4873.6</v>
      </c>
      <c r="C143" s="15">
        <v>586</v>
      </c>
      <c r="D143" s="17">
        <f aca="true" t="shared" si="5" ref="D143:D149">SUM(B143:C143)</f>
        <v>5459.6</v>
      </c>
      <c r="E143" s="17">
        <f aca="true" t="shared" si="6" ref="E143:E149">($C143)-$B143</f>
        <v>-4287.6</v>
      </c>
      <c r="F143" s="36">
        <f aca="true" t="shared" si="7" ref="F143:F149">($C143/$B143)</f>
        <v>0.12023965856861457</v>
      </c>
    </row>
    <row r="144" spans="1:6" ht="19.5" customHeight="1" hidden="1">
      <c r="A144" s="26" t="s">
        <v>26</v>
      </c>
      <c r="B144" s="15">
        <v>5014.9</v>
      </c>
      <c r="C144" s="15">
        <v>1218.9</v>
      </c>
      <c r="D144" s="17">
        <f t="shared" si="5"/>
        <v>6233.799999999999</v>
      </c>
      <c r="E144" s="17">
        <f t="shared" si="6"/>
        <v>-3795.9999999999995</v>
      </c>
      <c r="F144" s="36">
        <f t="shared" si="7"/>
        <v>0.2430556940317853</v>
      </c>
    </row>
    <row r="145" spans="1:6" ht="19.5" customHeight="1" hidden="1">
      <c r="A145" s="26" t="s">
        <v>27</v>
      </c>
      <c r="B145" s="15">
        <v>4502.5</v>
      </c>
      <c r="C145" s="15">
        <v>3363.2</v>
      </c>
      <c r="D145" s="17">
        <f t="shared" si="5"/>
        <v>7865.7</v>
      </c>
      <c r="E145" s="17">
        <f t="shared" si="6"/>
        <v>-1139.3000000000002</v>
      </c>
      <c r="F145" s="36">
        <f t="shared" si="7"/>
        <v>0.7469627984453081</v>
      </c>
    </row>
    <row r="146" spans="1:6" ht="19.5" customHeight="1" hidden="1">
      <c r="A146" s="26" t="s">
        <v>28</v>
      </c>
      <c r="B146" s="15">
        <v>5633</v>
      </c>
      <c r="C146" s="15">
        <v>4422.2</v>
      </c>
      <c r="D146" s="17">
        <f t="shared" si="5"/>
        <v>10055.2</v>
      </c>
      <c r="E146" s="17">
        <f t="shared" si="6"/>
        <v>-1210.8000000000002</v>
      </c>
      <c r="F146" s="36">
        <f t="shared" si="7"/>
        <v>0.7850523699627197</v>
      </c>
    </row>
    <row r="147" spans="1:6" ht="19.5" customHeight="1" hidden="1">
      <c r="A147" s="26" t="s">
        <v>38</v>
      </c>
      <c r="B147" s="15">
        <v>5251</v>
      </c>
      <c r="C147" s="15">
        <v>2632.9</v>
      </c>
      <c r="D147" s="17">
        <f t="shared" si="5"/>
        <v>7883.9</v>
      </c>
      <c r="E147" s="17">
        <f t="shared" si="6"/>
        <v>-2618.1</v>
      </c>
      <c r="F147" s="36">
        <f t="shared" si="7"/>
        <v>0.5014092553799276</v>
      </c>
    </row>
    <row r="148" spans="1:6" ht="19.5" customHeight="1" hidden="1">
      <c r="A148" s="26" t="s">
        <v>39</v>
      </c>
      <c r="B148" s="15">
        <v>6400.3</v>
      </c>
      <c r="C148" s="17">
        <v>3602.6</v>
      </c>
      <c r="D148" s="17">
        <f t="shared" si="5"/>
        <v>10002.9</v>
      </c>
      <c r="E148" s="17">
        <f t="shared" si="6"/>
        <v>-2797.7000000000003</v>
      </c>
      <c r="F148" s="36">
        <f t="shared" si="7"/>
        <v>0.5628798650063278</v>
      </c>
    </row>
    <row r="149" spans="1:6" ht="19.5" customHeight="1" hidden="1">
      <c r="A149" s="26" t="s">
        <v>40</v>
      </c>
      <c r="B149" s="15">
        <v>5952.9</v>
      </c>
      <c r="C149" s="15">
        <v>3844.7</v>
      </c>
      <c r="D149" s="17">
        <f t="shared" si="5"/>
        <v>9797.599999999999</v>
      </c>
      <c r="E149" s="17">
        <f t="shared" si="6"/>
        <v>-2108.2</v>
      </c>
      <c r="F149" s="36">
        <f t="shared" si="7"/>
        <v>0.645853281593845</v>
      </c>
    </row>
    <row r="150" spans="1:6" ht="19.5" customHeight="1" hidden="1">
      <c r="A150" s="26"/>
      <c r="B150" s="15"/>
      <c r="C150" s="15"/>
      <c r="D150" s="17"/>
      <c r="E150" s="17"/>
      <c r="F150" s="36"/>
    </row>
    <row r="151" spans="1:6" ht="19.5" customHeight="1" hidden="1">
      <c r="A151" s="39">
        <v>2000</v>
      </c>
      <c r="B151" s="15"/>
      <c r="C151" s="15"/>
      <c r="D151" s="15"/>
      <c r="E151" s="17"/>
      <c r="F151" s="16"/>
    </row>
    <row r="152" spans="1:6" ht="19.5" customHeight="1" hidden="1">
      <c r="A152" s="26" t="s">
        <v>89</v>
      </c>
      <c r="B152" s="15">
        <v>5396.6</v>
      </c>
      <c r="C152" s="15">
        <v>3479.6</v>
      </c>
      <c r="D152" s="17">
        <f aca="true" t="shared" si="8" ref="D152:D163">SUM(B152:C152)</f>
        <v>8876.2</v>
      </c>
      <c r="E152" s="17">
        <f aca="true" t="shared" si="9" ref="E152:E163">($C152)-$B152</f>
        <v>-1917.0000000000005</v>
      </c>
      <c r="F152" s="36">
        <f aca="true" t="shared" si="10" ref="F152:F163">($C152/$B152)</f>
        <v>0.6447763406589333</v>
      </c>
    </row>
    <row r="153" spans="1:6" ht="19.5" customHeight="1" hidden="1">
      <c r="A153" s="26" t="s">
        <v>20</v>
      </c>
      <c r="B153" s="15">
        <v>7108.4</v>
      </c>
      <c r="C153" s="15">
        <v>5307.4</v>
      </c>
      <c r="D153" s="17">
        <f t="shared" si="8"/>
        <v>12415.8</v>
      </c>
      <c r="E153" s="17">
        <f t="shared" si="9"/>
        <v>-1801</v>
      </c>
      <c r="F153" s="36">
        <f t="shared" si="10"/>
        <v>0.7466377806538743</v>
      </c>
    </row>
    <row r="154" spans="1:6" ht="19.5" customHeight="1" hidden="1">
      <c r="A154" s="26" t="s">
        <v>21</v>
      </c>
      <c r="B154" s="15">
        <v>10247</v>
      </c>
      <c r="C154" s="15">
        <v>2892.9</v>
      </c>
      <c r="D154" s="17">
        <f t="shared" si="8"/>
        <v>13139.9</v>
      </c>
      <c r="E154" s="17">
        <f t="shared" si="9"/>
        <v>-7354.1</v>
      </c>
      <c r="F154" s="36">
        <f t="shared" si="10"/>
        <v>0.2823167756416512</v>
      </c>
    </row>
    <row r="155" spans="1:6" ht="19.5" customHeight="1" hidden="1">
      <c r="A155" s="26" t="s">
        <v>32</v>
      </c>
      <c r="B155" s="15">
        <v>8815.4</v>
      </c>
      <c r="C155" s="15">
        <v>4101.6</v>
      </c>
      <c r="D155" s="17">
        <f t="shared" si="8"/>
        <v>12917</v>
      </c>
      <c r="E155" s="17">
        <f t="shared" si="9"/>
        <v>-4713.799999999999</v>
      </c>
      <c r="F155" s="36">
        <f t="shared" si="10"/>
        <v>0.46527667490981695</v>
      </c>
    </row>
    <row r="156" spans="1:6" ht="19.5" customHeight="1" hidden="1">
      <c r="A156" s="26" t="s">
        <v>33</v>
      </c>
      <c r="B156" s="15">
        <v>9552.7</v>
      </c>
      <c r="C156" s="15">
        <v>2408</v>
      </c>
      <c r="D156" s="17">
        <f t="shared" si="8"/>
        <v>11960.7</v>
      </c>
      <c r="E156" s="17">
        <f t="shared" si="9"/>
        <v>-7144.700000000001</v>
      </c>
      <c r="F156" s="36">
        <f t="shared" si="10"/>
        <v>0.25207532948799816</v>
      </c>
    </row>
    <row r="157" spans="1:6" ht="19.5" customHeight="1" hidden="1">
      <c r="A157" s="26" t="s">
        <v>25</v>
      </c>
      <c r="B157" s="15">
        <v>10156.8</v>
      </c>
      <c r="C157" s="15">
        <v>1617.8</v>
      </c>
      <c r="D157" s="17">
        <f t="shared" si="8"/>
        <v>11774.599999999999</v>
      </c>
      <c r="E157" s="17">
        <f t="shared" si="9"/>
        <v>-8539</v>
      </c>
      <c r="F157" s="36">
        <f t="shared" si="10"/>
        <v>0.15928245116572148</v>
      </c>
    </row>
    <row r="158" spans="1:6" ht="19.5" customHeight="1" hidden="1">
      <c r="A158" s="26" t="s">
        <v>26</v>
      </c>
      <c r="B158" s="15">
        <v>8135.5</v>
      </c>
      <c r="C158" s="15">
        <v>1992.1</v>
      </c>
      <c r="D158" s="17">
        <f t="shared" si="8"/>
        <v>10127.6</v>
      </c>
      <c r="E158" s="17">
        <f t="shared" si="9"/>
        <v>-6143.4</v>
      </c>
      <c r="F158" s="36">
        <f t="shared" si="10"/>
        <v>0.2448650974125745</v>
      </c>
    </row>
    <row r="159" spans="1:6" ht="19.5" customHeight="1" hidden="1">
      <c r="A159" s="26" t="s">
        <v>27</v>
      </c>
      <c r="B159" s="15">
        <v>9024.2</v>
      </c>
      <c r="C159" s="15">
        <v>1297.1</v>
      </c>
      <c r="D159" s="17">
        <f t="shared" si="8"/>
        <v>10321.300000000001</v>
      </c>
      <c r="E159" s="17">
        <f t="shared" si="9"/>
        <v>-7727.1</v>
      </c>
      <c r="F159" s="36">
        <f t="shared" si="10"/>
        <v>0.14373573280734023</v>
      </c>
    </row>
    <row r="160" spans="1:6" ht="19.5" customHeight="1" hidden="1">
      <c r="A160" s="26" t="s">
        <v>28</v>
      </c>
      <c r="B160" s="15">
        <v>10664.2</v>
      </c>
      <c r="C160" s="15">
        <v>2917.8</v>
      </c>
      <c r="D160" s="17">
        <f t="shared" si="8"/>
        <v>13582</v>
      </c>
      <c r="E160" s="17">
        <f t="shared" si="9"/>
        <v>-7746.400000000001</v>
      </c>
      <c r="F160" s="36">
        <f t="shared" si="10"/>
        <v>0.2736070216237505</v>
      </c>
    </row>
    <row r="161" spans="1:6" ht="19.5" customHeight="1" hidden="1">
      <c r="A161" s="26" t="s">
        <v>38</v>
      </c>
      <c r="B161" s="15">
        <v>8457.9</v>
      </c>
      <c r="C161" s="15">
        <v>5646.5</v>
      </c>
      <c r="D161" s="17">
        <f t="shared" si="8"/>
        <v>14104.4</v>
      </c>
      <c r="E161" s="17">
        <f t="shared" si="9"/>
        <v>-2811.3999999999996</v>
      </c>
      <c r="F161" s="36">
        <f t="shared" si="10"/>
        <v>0.667600704666643</v>
      </c>
    </row>
    <row r="162" spans="1:6" ht="19.5" customHeight="1" hidden="1">
      <c r="A162" s="26" t="s">
        <v>39</v>
      </c>
      <c r="B162" s="15">
        <v>8273.1</v>
      </c>
      <c r="C162" s="15">
        <v>2001.1</v>
      </c>
      <c r="D162" s="17">
        <f t="shared" si="8"/>
        <v>10274.2</v>
      </c>
      <c r="E162" s="17">
        <f t="shared" si="9"/>
        <v>-6272</v>
      </c>
      <c r="F162" s="36">
        <f t="shared" si="10"/>
        <v>0.2418803108870919</v>
      </c>
    </row>
    <row r="163" spans="1:6" ht="19.5" customHeight="1" hidden="1">
      <c r="A163" s="26" t="s">
        <v>40</v>
      </c>
      <c r="B163" s="15">
        <v>10227.5</v>
      </c>
      <c r="C163" s="15">
        <v>1561.1</v>
      </c>
      <c r="D163" s="17">
        <f t="shared" si="8"/>
        <v>11788.6</v>
      </c>
      <c r="E163" s="17">
        <f t="shared" si="9"/>
        <v>-8666.4</v>
      </c>
      <c r="F163" s="36">
        <f t="shared" si="10"/>
        <v>0.15263749694451234</v>
      </c>
    </row>
    <row r="164" spans="1:6" ht="15.75" hidden="1">
      <c r="A164" s="24"/>
      <c r="B164" s="15"/>
      <c r="C164" s="15"/>
      <c r="D164" s="15"/>
      <c r="E164" s="17"/>
      <c r="F164" s="16"/>
    </row>
    <row r="165" spans="1:6" ht="19.5" customHeight="1" hidden="1">
      <c r="A165" s="39">
        <v>2001</v>
      </c>
      <c r="B165" s="15"/>
      <c r="C165" s="15"/>
      <c r="D165" s="15"/>
      <c r="E165" s="17"/>
      <c r="F165" s="16"/>
    </row>
    <row r="166" spans="1:6" ht="19.5" customHeight="1" hidden="1">
      <c r="A166" s="26" t="s">
        <v>89</v>
      </c>
      <c r="B166" s="15">
        <v>8242.9</v>
      </c>
      <c r="C166" s="15">
        <v>2403.7</v>
      </c>
      <c r="D166" s="17">
        <f aca="true" t="shared" si="11" ref="D166:D177">SUM(B166:C166)</f>
        <v>10646.599999999999</v>
      </c>
      <c r="E166" s="17">
        <f aca="true" t="shared" si="12" ref="E166:E177">($C166)-$B166</f>
        <v>-5839.2</v>
      </c>
      <c r="F166" s="36">
        <f aca="true" t="shared" si="13" ref="F166:F177">($C166/$B166)</f>
        <v>0.29160853583083624</v>
      </c>
    </row>
    <row r="167" spans="1:6" ht="19.5" customHeight="1" hidden="1">
      <c r="A167" s="26" t="s">
        <v>20</v>
      </c>
      <c r="B167" s="15">
        <v>9122</v>
      </c>
      <c r="C167" s="15">
        <v>2743.5</v>
      </c>
      <c r="D167" s="17">
        <f t="shared" si="11"/>
        <v>11865.5</v>
      </c>
      <c r="E167" s="17">
        <f t="shared" si="12"/>
        <v>-6378.5</v>
      </c>
      <c r="F167" s="36">
        <f t="shared" si="13"/>
        <v>0.3007564130673098</v>
      </c>
    </row>
    <row r="168" spans="1:6" ht="19.5" customHeight="1" hidden="1">
      <c r="A168" s="26" t="s">
        <v>21</v>
      </c>
      <c r="B168" s="15">
        <v>11352.7</v>
      </c>
      <c r="C168" s="15">
        <v>2420.9</v>
      </c>
      <c r="D168" s="17">
        <f t="shared" si="11"/>
        <v>13773.6</v>
      </c>
      <c r="E168" s="17">
        <f t="shared" si="12"/>
        <v>-8931.800000000001</v>
      </c>
      <c r="F168" s="36">
        <f t="shared" si="13"/>
        <v>0.213244426436002</v>
      </c>
    </row>
    <row r="169" spans="1:6" ht="19.5" customHeight="1" hidden="1">
      <c r="A169" s="26" t="s">
        <v>32</v>
      </c>
      <c r="B169" s="15">
        <v>10821.4</v>
      </c>
      <c r="C169" s="15">
        <v>1974.9</v>
      </c>
      <c r="D169" s="17">
        <f t="shared" si="11"/>
        <v>12796.3</v>
      </c>
      <c r="E169" s="17">
        <f t="shared" si="12"/>
        <v>-8846.5</v>
      </c>
      <c r="F169" s="36">
        <f t="shared" si="13"/>
        <v>0.182499491747833</v>
      </c>
    </row>
    <row r="170" spans="1:6" ht="19.5" customHeight="1" hidden="1">
      <c r="A170" s="26" t="s">
        <v>33</v>
      </c>
      <c r="B170" s="15">
        <v>8447.3</v>
      </c>
      <c r="C170" s="15">
        <v>1958.9</v>
      </c>
      <c r="D170" s="17">
        <f t="shared" si="11"/>
        <v>10406.199999999999</v>
      </c>
      <c r="E170" s="17">
        <f t="shared" si="12"/>
        <v>-6488.4</v>
      </c>
      <c r="F170" s="36">
        <f t="shared" si="13"/>
        <v>0.2318965823399193</v>
      </c>
    </row>
    <row r="171" spans="1:6" ht="19.5" customHeight="1" hidden="1">
      <c r="A171" s="26" t="s">
        <v>25</v>
      </c>
      <c r="B171" s="15">
        <v>9748</v>
      </c>
      <c r="C171" s="15">
        <v>2344.4</v>
      </c>
      <c r="D171" s="17">
        <f t="shared" si="11"/>
        <v>12092.4</v>
      </c>
      <c r="E171" s="17">
        <f t="shared" si="12"/>
        <v>-7403.6</v>
      </c>
      <c r="F171" s="36">
        <f t="shared" si="13"/>
        <v>0.24050061551087404</v>
      </c>
    </row>
    <row r="172" spans="1:6" ht="19.5" customHeight="1" hidden="1">
      <c r="A172" s="26" t="s">
        <v>26</v>
      </c>
      <c r="B172" s="15">
        <v>9740.1</v>
      </c>
      <c r="C172" s="15">
        <v>1013.4</v>
      </c>
      <c r="D172" s="17">
        <f t="shared" si="11"/>
        <v>10753.5</v>
      </c>
      <c r="E172" s="17">
        <f t="shared" si="12"/>
        <v>-8726.7</v>
      </c>
      <c r="F172" s="36">
        <f t="shared" si="13"/>
        <v>0.1040441063233437</v>
      </c>
    </row>
    <row r="173" spans="1:6" ht="19.5" customHeight="1" hidden="1">
      <c r="A173" s="26" t="s">
        <v>27</v>
      </c>
      <c r="B173" s="15">
        <v>10092</v>
      </c>
      <c r="C173" s="15">
        <v>2381.7</v>
      </c>
      <c r="D173" s="17">
        <f t="shared" si="11"/>
        <v>12473.7</v>
      </c>
      <c r="E173" s="17">
        <f t="shared" si="12"/>
        <v>-7710.3</v>
      </c>
      <c r="F173" s="36">
        <f t="shared" si="13"/>
        <v>0.2359988109393579</v>
      </c>
    </row>
    <row r="174" spans="1:6" ht="19.5" customHeight="1" hidden="1">
      <c r="A174" s="26" t="s">
        <v>28</v>
      </c>
      <c r="B174" s="15">
        <v>9321.1</v>
      </c>
      <c r="C174" s="15">
        <v>4364</v>
      </c>
      <c r="D174" s="17">
        <f t="shared" si="11"/>
        <v>13685.1</v>
      </c>
      <c r="E174" s="17">
        <f t="shared" si="12"/>
        <v>-4957.1</v>
      </c>
      <c r="F174" s="36">
        <f t="shared" si="13"/>
        <v>0.4681850854512879</v>
      </c>
    </row>
    <row r="175" spans="1:6" ht="19.5" customHeight="1" hidden="1">
      <c r="A175" s="26" t="s">
        <v>38</v>
      </c>
      <c r="B175" s="15">
        <v>10558.8</v>
      </c>
      <c r="C175" s="15">
        <v>3440.5</v>
      </c>
      <c r="D175" s="17">
        <f t="shared" si="11"/>
        <v>13999.3</v>
      </c>
      <c r="E175" s="17">
        <f t="shared" si="12"/>
        <v>-7118.299999999999</v>
      </c>
      <c r="F175" s="36">
        <f t="shared" si="13"/>
        <v>0.3258419517369398</v>
      </c>
    </row>
    <row r="176" spans="1:6" ht="19.5" customHeight="1" hidden="1">
      <c r="A176" s="26" t="s">
        <v>39</v>
      </c>
      <c r="B176" s="15">
        <v>8404.1</v>
      </c>
      <c r="C176" s="15">
        <v>3745.9</v>
      </c>
      <c r="D176" s="17">
        <f t="shared" si="11"/>
        <v>12150</v>
      </c>
      <c r="E176" s="17">
        <f t="shared" si="12"/>
        <v>-4658.200000000001</v>
      </c>
      <c r="F176" s="36">
        <f t="shared" si="13"/>
        <v>0.445722920955248</v>
      </c>
    </row>
    <row r="177" spans="1:6" ht="15.75" hidden="1">
      <c r="A177" s="26" t="s">
        <v>40</v>
      </c>
      <c r="B177" s="15">
        <v>9403.9</v>
      </c>
      <c r="C177" s="15">
        <v>3186.3</v>
      </c>
      <c r="D177" s="17">
        <f t="shared" si="11"/>
        <v>12590.2</v>
      </c>
      <c r="E177" s="17">
        <f t="shared" si="12"/>
        <v>-6217.599999999999</v>
      </c>
      <c r="F177" s="36">
        <f t="shared" si="13"/>
        <v>0.33882750773615206</v>
      </c>
    </row>
    <row r="178" spans="1:6" ht="15.75" hidden="1">
      <c r="A178" s="26"/>
      <c r="B178" s="15"/>
      <c r="C178" s="15"/>
      <c r="D178" s="17"/>
      <c r="E178" s="17"/>
      <c r="F178" s="36"/>
    </row>
    <row r="179" spans="1:6" ht="15.75" hidden="1">
      <c r="A179" s="39">
        <v>2002</v>
      </c>
      <c r="B179" s="15"/>
      <c r="C179" s="15"/>
      <c r="D179" s="17"/>
      <c r="E179" s="17"/>
      <c r="F179" s="36"/>
    </row>
    <row r="180" spans="1:6" ht="15.75" hidden="1">
      <c r="A180" s="26" t="s">
        <v>89</v>
      </c>
      <c r="B180" s="15">
        <v>9425.3</v>
      </c>
      <c r="C180" s="15">
        <v>1870.2</v>
      </c>
      <c r="D180" s="17">
        <f aca="true" t="shared" si="14" ref="D180:D191">SUM(B180:C180)</f>
        <v>11295.5</v>
      </c>
      <c r="E180" s="17">
        <f aca="true" t="shared" si="15" ref="E180:E191">($C180)-$B180</f>
        <v>-7555.099999999999</v>
      </c>
      <c r="F180" s="36">
        <f aca="true" t="shared" si="16" ref="F180:F191">($C180/$B180)</f>
        <v>0.19842339235886394</v>
      </c>
    </row>
    <row r="181" spans="1:6" ht="15.75" hidden="1">
      <c r="A181" s="26" t="s">
        <v>20</v>
      </c>
      <c r="B181" s="15">
        <v>9334.7</v>
      </c>
      <c r="C181" s="15">
        <v>1522.9</v>
      </c>
      <c r="D181" s="17">
        <f t="shared" si="14"/>
        <v>10857.6</v>
      </c>
      <c r="E181" s="17">
        <f t="shared" si="15"/>
        <v>-7811.800000000001</v>
      </c>
      <c r="F181" s="36">
        <f t="shared" si="16"/>
        <v>0.16314396820465574</v>
      </c>
    </row>
    <row r="182" spans="1:6" ht="15.75" hidden="1">
      <c r="A182" s="26" t="s">
        <v>21</v>
      </c>
      <c r="B182" s="15">
        <v>9214.1</v>
      </c>
      <c r="C182" s="15">
        <v>1497</v>
      </c>
      <c r="D182" s="17">
        <f t="shared" si="14"/>
        <v>10711.1</v>
      </c>
      <c r="E182" s="17">
        <f t="shared" si="15"/>
        <v>-7717.1</v>
      </c>
      <c r="F182" s="36">
        <f t="shared" si="16"/>
        <v>0.1624683908357843</v>
      </c>
    </row>
    <row r="183" spans="1:6" ht="15.75" hidden="1">
      <c r="A183" s="26" t="s">
        <v>32</v>
      </c>
      <c r="B183" s="15">
        <v>7498</v>
      </c>
      <c r="C183" s="15">
        <v>1480.4</v>
      </c>
      <c r="D183" s="17">
        <f t="shared" si="14"/>
        <v>8978.4</v>
      </c>
      <c r="E183" s="17">
        <f t="shared" si="15"/>
        <v>-6017.6</v>
      </c>
      <c r="F183" s="36">
        <f t="shared" si="16"/>
        <v>0.19743931715124036</v>
      </c>
    </row>
    <row r="184" spans="1:6" ht="15.75" hidden="1">
      <c r="A184" s="26" t="s">
        <v>33</v>
      </c>
      <c r="B184" s="15">
        <v>8510.6</v>
      </c>
      <c r="C184" s="15">
        <v>1434.3</v>
      </c>
      <c r="D184" s="17">
        <f t="shared" si="14"/>
        <v>9944.9</v>
      </c>
      <c r="E184" s="17">
        <f t="shared" si="15"/>
        <v>-7076.3</v>
      </c>
      <c r="F184" s="36">
        <f t="shared" si="16"/>
        <v>0.16853100838953775</v>
      </c>
    </row>
    <row r="185" spans="1:6" ht="15.75" hidden="1">
      <c r="A185" s="26" t="s">
        <v>25</v>
      </c>
      <c r="B185" s="15">
        <v>8863.1</v>
      </c>
      <c r="C185" s="15">
        <v>1628.3</v>
      </c>
      <c r="D185" s="17">
        <f t="shared" si="14"/>
        <v>10491.4</v>
      </c>
      <c r="E185" s="17">
        <f t="shared" si="15"/>
        <v>-7234.8</v>
      </c>
      <c r="F185" s="36">
        <f t="shared" si="16"/>
        <v>0.1837167582448579</v>
      </c>
    </row>
    <row r="186" spans="1:6" ht="15.75" hidden="1">
      <c r="A186" s="26" t="s">
        <v>26</v>
      </c>
      <c r="B186" s="15">
        <v>10109.7</v>
      </c>
      <c r="C186" s="15">
        <v>2580.1</v>
      </c>
      <c r="D186" s="17">
        <f t="shared" si="14"/>
        <v>12689.800000000001</v>
      </c>
      <c r="E186" s="17">
        <f t="shared" si="15"/>
        <v>-7529.6</v>
      </c>
      <c r="F186" s="36">
        <f t="shared" si="16"/>
        <v>0.25521034254231084</v>
      </c>
    </row>
    <row r="187" spans="1:6" ht="15.75" hidden="1">
      <c r="A187" s="26" t="s">
        <v>27</v>
      </c>
      <c r="B187" s="15">
        <v>9190.9</v>
      </c>
      <c r="C187" s="15">
        <v>2470.7</v>
      </c>
      <c r="D187" s="17">
        <f t="shared" si="14"/>
        <v>11661.599999999999</v>
      </c>
      <c r="E187" s="17">
        <f t="shared" si="15"/>
        <v>-6720.2</v>
      </c>
      <c r="F187" s="36">
        <f t="shared" si="16"/>
        <v>0.2688202461130031</v>
      </c>
    </row>
    <row r="188" spans="1:6" ht="15.75" hidden="1">
      <c r="A188" s="26" t="s">
        <v>28</v>
      </c>
      <c r="B188" s="15">
        <v>9967.1</v>
      </c>
      <c r="C188" s="15">
        <v>3064.2</v>
      </c>
      <c r="D188" s="17">
        <f t="shared" si="14"/>
        <v>13031.3</v>
      </c>
      <c r="E188" s="17">
        <f t="shared" si="15"/>
        <v>-6902.900000000001</v>
      </c>
      <c r="F188" s="36">
        <f t="shared" si="16"/>
        <v>0.30743144946875217</v>
      </c>
    </row>
    <row r="189" spans="1:6" ht="15.75" hidden="1">
      <c r="A189" s="26" t="s">
        <v>38</v>
      </c>
      <c r="B189" s="15">
        <v>12737</v>
      </c>
      <c r="C189" s="15">
        <v>3766.2</v>
      </c>
      <c r="D189" s="17">
        <f t="shared" si="14"/>
        <v>16503.2</v>
      </c>
      <c r="E189" s="17">
        <f t="shared" si="15"/>
        <v>-8970.8</v>
      </c>
      <c r="F189" s="36">
        <f t="shared" si="16"/>
        <v>0.2956897228546753</v>
      </c>
    </row>
    <row r="190" spans="1:6" ht="15.75" hidden="1">
      <c r="A190" s="26" t="s">
        <v>39</v>
      </c>
      <c r="B190" s="15">
        <v>13758.4</v>
      </c>
      <c r="C190" s="15">
        <v>3801.1</v>
      </c>
      <c r="D190" s="17">
        <f t="shared" si="14"/>
        <v>17559.5</v>
      </c>
      <c r="E190" s="17">
        <f t="shared" si="15"/>
        <v>-9957.3</v>
      </c>
      <c r="F190" s="36">
        <f t="shared" si="16"/>
        <v>0.2762748575415746</v>
      </c>
    </row>
    <row r="191" spans="1:6" ht="15.75" hidden="1">
      <c r="A191" s="26" t="s">
        <v>40</v>
      </c>
      <c r="B191" s="15">
        <v>12419</v>
      </c>
      <c r="C191" s="15">
        <v>3752.7</v>
      </c>
      <c r="D191" s="17">
        <f t="shared" si="14"/>
        <v>16171.7</v>
      </c>
      <c r="E191" s="17">
        <f t="shared" si="15"/>
        <v>-8666.3</v>
      </c>
      <c r="F191" s="36">
        <f t="shared" si="16"/>
        <v>0.3021740880908286</v>
      </c>
    </row>
    <row r="192" spans="1:6" ht="15.75" hidden="1">
      <c r="A192" s="26"/>
      <c r="B192" s="15"/>
      <c r="C192" s="15"/>
      <c r="D192" s="17"/>
      <c r="E192" s="17"/>
      <c r="F192" s="36"/>
    </row>
    <row r="193" spans="1:6" ht="19.5" customHeight="1" hidden="1">
      <c r="A193" s="26" t="s">
        <v>37</v>
      </c>
      <c r="B193" s="15">
        <v>11879.4</v>
      </c>
      <c r="C193" s="15">
        <v>4074.9</v>
      </c>
      <c r="D193" s="17">
        <f aca="true" t="shared" si="17" ref="D193:D204">SUM(B193:C193)</f>
        <v>15954.3</v>
      </c>
      <c r="E193" s="17">
        <f aca="true" t="shared" si="18" ref="E193:E204">($C193)-$B193</f>
        <v>-7804.5</v>
      </c>
      <c r="F193" s="19">
        <f aca="true" t="shared" si="19" ref="F193:F204">($C193/$B193)</f>
        <v>0.34302237486741755</v>
      </c>
    </row>
    <row r="194" spans="1:6" ht="19.5" customHeight="1" hidden="1">
      <c r="A194" s="26" t="s">
        <v>20</v>
      </c>
      <c r="B194" s="15">
        <v>11535.2</v>
      </c>
      <c r="C194" s="15">
        <v>3915.3</v>
      </c>
      <c r="D194" s="17">
        <f t="shared" si="17"/>
        <v>15450.5</v>
      </c>
      <c r="E194" s="17">
        <f t="shared" si="18"/>
        <v>-7619.900000000001</v>
      </c>
      <c r="F194" s="19">
        <f t="shared" si="19"/>
        <v>0.3394219432692974</v>
      </c>
    </row>
    <row r="195" spans="1:6" ht="19.5" customHeight="1" hidden="1">
      <c r="A195" s="26" t="s">
        <v>21</v>
      </c>
      <c r="B195" s="15">
        <v>13949.6</v>
      </c>
      <c r="C195" s="15">
        <v>5079</v>
      </c>
      <c r="D195" s="17">
        <f t="shared" si="17"/>
        <v>19028.6</v>
      </c>
      <c r="E195" s="17">
        <f t="shared" si="18"/>
        <v>-8870.6</v>
      </c>
      <c r="F195" s="19">
        <f t="shared" si="19"/>
        <v>0.3640964615472845</v>
      </c>
    </row>
    <row r="196" spans="1:6" ht="19.5" customHeight="1" hidden="1">
      <c r="A196" s="26" t="s">
        <v>32</v>
      </c>
      <c r="B196" s="15">
        <v>13286.5</v>
      </c>
      <c r="C196" s="15">
        <v>4785.2</v>
      </c>
      <c r="D196" s="17">
        <f t="shared" si="17"/>
        <v>18071.7</v>
      </c>
      <c r="E196" s="17">
        <f t="shared" si="18"/>
        <v>-8501.3</v>
      </c>
      <c r="F196" s="19">
        <f t="shared" si="19"/>
        <v>0.3601550445941369</v>
      </c>
    </row>
    <row r="197" spans="1:6" ht="19.5" customHeight="1" hidden="1">
      <c r="A197" s="26" t="s">
        <v>33</v>
      </c>
      <c r="B197" s="15">
        <v>11248.3</v>
      </c>
      <c r="C197" s="15">
        <v>3429.4</v>
      </c>
      <c r="D197" s="17">
        <f t="shared" si="17"/>
        <v>14677.699999999999</v>
      </c>
      <c r="E197" s="17">
        <f t="shared" si="18"/>
        <v>-7818.9</v>
      </c>
      <c r="F197" s="19">
        <f t="shared" si="19"/>
        <v>0.304881626556902</v>
      </c>
    </row>
    <row r="198" spans="1:6" ht="19.5" customHeight="1" hidden="1">
      <c r="A198" s="26" t="s">
        <v>25</v>
      </c>
      <c r="B198" s="15">
        <v>13319.8</v>
      </c>
      <c r="C198" s="15">
        <v>3910.5</v>
      </c>
      <c r="D198" s="17">
        <f t="shared" si="17"/>
        <v>17230.3</v>
      </c>
      <c r="E198" s="17">
        <f t="shared" si="18"/>
        <v>-9409.3</v>
      </c>
      <c r="F198" s="19">
        <f t="shared" si="19"/>
        <v>0.2935854892716107</v>
      </c>
    </row>
    <row r="199" spans="1:6" ht="19.5" customHeight="1" hidden="1">
      <c r="A199" s="26" t="s">
        <v>26</v>
      </c>
      <c r="B199" s="15">
        <v>16760.6</v>
      </c>
      <c r="C199" s="15">
        <v>3012.7</v>
      </c>
      <c r="D199" s="17">
        <f t="shared" si="17"/>
        <v>19773.3</v>
      </c>
      <c r="E199" s="17">
        <f t="shared" si="18"/>
        <v>-13747.899999999998</v>
      </c>
      <c r="F199" s="19">
        <f t="shared" si="19"/>
        <v>0.1797489350023269</v>
      </c>
    </row>
    <row r="200" spans="1:6" ht="19.5" customHeight="1" hidden="1">
      <c r="A200" s="26" t="s">
        <v>27</v>
      </c>
      <c r="B200" s="15">
        <v>12398.7</v>
      </c>
      <c r="C200" s="15">
        <v>2591.7</v>
      </c>
      <c r="D200" s="17">
        <f t="shared" si="17"/>
        <v>14990.400000000001</v>
      </c>
      <c r="E200" s="17">
        <f t="shared" si="18"/>
        <v>-9807</v>
      </c>
      <c r="F200" s="19">
        <f t="shared" si="19"/>
        <v>0.20902997894940595</v>
      </c>
    </row>
    <row r="201" spans="1:6" ht="19.5" customHeight="1" hidden="1">
      <c r="A201" s="26" t="s">
        <v>28</v>
      </c>
      <c r="B201" s="15">
        <v>19226</v>
      </c>
      <c r="C201" s="15">
        <v>2408.9</v>
      </c>
      <c r="D201" s="17">
        <f t="shared" si="17"/>
        <v>21634.9</v>
      </c>
      <c r="E201" s="17">
        <f t="shared" si="18"/>
        <v>-16817.1</v>
      </c>
      <c r="F201" s="19">
        <f t="shared" si="19"/>
        <v>0.12529387288047436</v>
      </c>
    </row>
    <row r="202" spans="1:6" ht="19.5" customHeight="1" hidden="1">
      <c r="A202" s="26" t="s">
        <v>29</v>
      </c>
      <c r="B202" s="15">
        <v>13939.9</v>
      </c>
      <c r="C202" s="15">
        <v>2201.4</v>
      </c>
      <c r="D202" s="17">
        <f t="shared" si="17"/>
        <v>16141.3</v>
      </c>
      <c r="E202" s="17">
        <f t="shared" si="18"/>
        <v>-11738.5</v>
      </c>
      <c r="F202" s="19">
        <f t="shared" si="19"/>
        <v>0.15792078852789476</v>
      </c>
    </row>
    <row r="203" spans="1:6" ht="19.5" customHeight="1" hidden="1">
      <c r="A203" s="26" t="s">
        <v>30</v>
      </c>
      <c r="B203" s="15">
        <v>15792.1</v>
      </c>
      <c r="C203" s="15">
        <v>2874.2</v>
      </c>
      <c r="D203" s="17">
        <f t="shared" si="17"/>
        <v>18666.3</v>
      </c>
      <c r="E203" s="17">
        <f t="shared" si="18"/>
        <v>-12917.900000000001</v>
      </c>
      <c r="F203" s="19">
        <f t="shared" si="19"/>
        <v>0.1820023936018642</v>
      </c>
    </row>
    <row r="204" spans="1:6" ht="15.75" hidden="1">
      <c r="A204" s="26" t="s">
        <v>35</v>
      </c>
      <c r="B204" s="15">
        <v>16406.7</v>
      </c>
      <c r="C204" s="15">
        <v>2345.5</v>
      </c>
      <c r="D204" s="17">
        <f t="shared" si="17"/>
        <v>18752.2</v>
      </c>
      <c r="E204" s="17">
        <f t="shared" si="18"/>
        <v>-14061.2</v>
      </c>
      <c r="F204" s="19">
        <f t="shared" si="19"/>
        <v>0.1429598883383008</v>
      </c>
    </row>
    <row r="205" spans="1:6" ht="15.75" hidden="1">
      <c r="A205" s="26"/>
      <c r="B205" s="15"/>
      <c r="C205" s="15"/>
      <c r="D205" s="17"/>
      <c r="E205" s="17"/>
      <c r="F205" s="36"/>
    </row>
    <row r="206" spans="1:6" ht="15.75" hidden="1">
      <c r="A206" s="39">
        <v>2004</v>
      </c>
      <c r="B206" s="15"/>
      <c r="C206" s="15"/>
      <c r="D206" s="17"/>
      <c r="E206" s="15"/>
      <c r="F206" s="19"/>
    </row>
    <row r="207" spans="1:6" ht="16.5" customHeight="1" hidden="1">
      <c r="A207" s="26" t="s">
        <v>89</v>
      </c>
      <c r="B207" s="15">
        <v>14083</v>
      </c>
      <c r="C207" s="15">
        <v>1763.315433916</v>
      </c>
      <c r="D207" s="17">
        <f aca="true" t="shared" si="20" ref="D207:D218">SUM(B207:C207)</f>
        <v>15846.315433916</v>
      </c>
      <c r="E207" s="17">
        <f aca="true" t="shared" si="21" ref="E207:E218">($C207)-$B207</f>
        <v>-12319.684566084</v>
      </c>
      <c r="F207" s="19">
        <f aca="true" t="shared" si="22" ref="F207:F218">($C207/$B207)</f>
        <v>0.12520879314890293</v>
      </c>
    </row>
    <row r="208" spans="1:6" ht="19.5" customHeight="1" hidden="1">
      <c r="A208" s="26" t="s">
        <v>20</v>
      </c>
      <c r="B208" s="15">
        <v>13217.1</v>
      </c>
      <c r="C208" s="15">
        <v>1855.7707519712</v>
      </c>
      <c r="D208" s="17">
        <f t="shared" si="20"/>
        <v>15072.8707519712</v>
      </c>
      <c r="E208" s="17">
        <f t="shared" si="21"/>
        <v>-11361.3292480288</v>
      </c>
      <c r="F208" s="19">
        <f t="shared" si="22"/>
        <v>0.14040680270038056</v>
      </c>
    </row>
    <row r="209" spans="1:6" ht="19.5" customHeight="1" hidden="1">
      <c r="A209" s="26" t="s">
        <v>21</v>
      </c>
      <c r="B209" s="15">
        <v>18991.1</v>
      </c>
      <c r="C209" s="15">
        <v>1925.3553089375002</v>
      </c>
      <c r="D209" s="17">
        <f t="shared" si="20"/>
        <v>20916.4553089375</v>
      </c>
      <c r="E209" s="17">
        <f t="shared" si="21"/>
        <v>-17065.744691062497</v>
      </c>
      <c r="F209" s="19">
        <f t="shared" si="22"/>
        <v>0.10138197939758625</v>
      </c>
    </row>
    <row r="210" spans="1:6" ht="19.5" customHeight="1" hidden="1">
      <c r="A210" s="26" t="s">
        <v>32</v>
      </c>
      <c r="B210" s="15">
        <v>13190.1</v>
      </c>
      <c r="C210" s="15">
        <v>2249.1989551852</v>
      </c>
      <c r="D210" s="17">
        <f t="shared" si="20"/>
        <v>15439.2989551852</v>
      </c>
      <c r="E210" s="17">
        <f t="shared" si="21"/>
        <v>-10940.9010448148</v>
      </c>
      <c r="F210" s="19">
        <f t="shared" si="22"/>
        <v>0.17052175155496924</v>
      </c>
    </row>
    <row r="211" spans="1:6" ht="19.5" customHeight="1" hidden="1">
      <c r="A211" s="26" t="s">
        <v>33</v>
      </c>
      <c r="B211" s="15">
        <v>11912.5</v>
      </c>
      <c r="C211" s="15">
        <v>2193.4130193200003</v>
      </c>
      <c r="D211" s="17">
        <f t="shared" si="20"/>
        <v>14105.91301932</v>
      </c>
      <c r="E211" s="17">
        <f t="shared" si="21"/>
        <v>-9719.08698068</v>
      </c>
      <c r="F211" s="19">
        <f t="shared" si="22"/>
        <v>0.18412701106568732</v>
      </c>
    </row>
    <row r="212" spans="1:6" ht="19.5" customHeight="1" hidden="1">
      <c r="A212" s="26" t="s">
        <v>25</v>
      </c>
      <c r="B212" s="15">
        <v>17637</v>
      </c>
      <c r="C212" s="15">
        <v>2108.7</v>
      </c>
      <c r="D212" s="17">
        <f t="shared" si="20"/>
        <v>19745.7</v>
      </c>
      <c r="E212" s="17">
        <f t="shared" si="21"/>
        <v>-15528.3</v>
      </c>
      <c r="F212" s="19">
        <f t="shared" si="22"/>
        <v>0.11956114985541758</v>
      </c>
    </row>
    <row r="213" spans="1:6" ht="19.5" customHeight="1" hidden="1">
      <c r="A213" s="26" t="s">
        <v>26</v>
      </c>
      <c r="B213" s="15">
        <v>16251.8</v>
      </c>
      <c r="C213" s="15">
        <v>3084.8933282801004</v>
      </c>
      <c r="D213" s="17">
        <f t="shared" si="20"/>
        <v>19336.6933282801</v>
      </c>
      <c r="E213" s="17">
        <f t="shared" si="21"/>
        <v>-13166.906671719898</v>
      </c>
      <c r="F213" s="19">
        <f t="shared" si="22"/>
        <v>0.18981856337637065</v>
      </c>
    </row>
    <row r="214" spans="1:6" ht="19.5" customHeight="1" hidden="1">
      <c r="A214" s="26" t="s">
        <v>27</v>
      </c>
      <c r="B214" s="15">
        <v>15385</v>
      </c>
      <c r="C214" s="15">
        <v>6466.336406757916</v>
      </c>
      <c r="D214" s="17">
        <f t="shared" si="20"/>
        <v>21851.336406757917</v>
      </c>
      <c r="E214" s="17">
        <f t="shared" si="21"/>
        <v>-8918.663593242083</v>
      </c>
      <c r="F214" s="19">
        <f t="shared" si="22"/>
        <v>0.4203013589052919</v>
      </c>
    </row>
    <row r="215" spans="1:6" ht="19.5" customHeight="1" hidden="1">
      <c r="A215" s="26" t="s">
        <v>28</v>
      </c>
      <c r="B215" s="15">
        <v>18279.4</v>
      </c>
      <c r="C215" s="15">
        <v>8289.355821858</v>
      </c>
      <c r="D215" s="17">
        <f t="shared" si="20"/>
        <v>26568.755821858</v>
      </c>
      <c r="E215" s="17">
        <f t="shared" si="21"/>
        <v>-9990.044178142001</v>
      </c>
      <c r="F215" s="19">
        <f t="shared" si="22"/>
        <v>0.4534807390755714</v>
      </c>
    </row>
    <row r="216" spans="1:6" ht="19.5" customHeight="1" hidden="1">
      <c r="A216" s="26" t="s">
        <v>29</v>
      </c>
      <c r="B216" s="15">
        <v>19119</v>
      </c>
      <c r="C216" s="15">
        <v>7602.855467938497</v>
      </c>
      <c r="D216" s="17">
        <f t="shared" si="20"/>
        <v>26721.855467938498</v>
      </c>
      <c r="E216" s="17">
        <f t="shared" si="21"/>
        <v>-11516.144532061502</v>
      </c>
      <c r="F216" s="19">
        <f t="shared" si="22"/>
        <v>0.39765968240695104</v>
      </c>
    </row>
    <row r="217" spans="1:6" ht="19.5" customHeight="1" hidden="1">
      <c r="A217" s="26" t="s">
        <v>30</v>
      </c>
      <c r="B217" s="15">
        <v>15663.8</v>
      </c>
      <c r="C217" s="15">
        <v>6976.3172217542</v>
      </c>
      <c r="D217" s="17">
        <f t="shared" si="20"/>
        <v>22640.117221754197</v>
      </c>
      <c r="E217" s="17">
        <f t="shared" si="21"/>
        <v>-8687.4827782458</v>
      </c>
      <c r="F217" s="19">
        <f t="shared" si="22"/>
        <v>0.445378338701605</v>
      </c>
    </row>
    <row r="218" spans="1:6" ht="19.5" customHeight="1" hidden="1">
      <c r="A218" s="26" t="s">
        <v>35</v>
      </c>
      <c r="B218" s="15">
        <v>19875.4</v>
      </c>
      <c r="C218" s="15">
        <v>8809.208334960704</v>
      </c>
      <c r="D218" s="17">
        <f t="shared" si="20"/>
        <v>28684.608334960707</v>
      </c>
      <c r="E218" s="17">
        <f t="shared" si="21"/>
        <v>-11066.191665039298</v>
      </c>
      <c r="F218" s="19">
        <f t="shared" si="22"/>
        <v>0.4432216878634243</v>
      </c>
    </row>
    <row r="219" spans="1:6" ht="19.5" customHeight="1" hidden="1">
      <c r="A219" s="26"/>
      <c r="B219" s="15"/>
      <c r="C219" s="15"/>
      <c r="D219" s="17"/>
      <c r="E219" s="17"/>
      <c r="F219" s="19"/>
    </row>
    <row r="220" spans="1:6" ht="14.25" customHeight="1" hidden="1">
      <c r="A220" s="39">
        <v>2005</v>
      </c>
      <c r="B220" s="15"/>
      <c r="C220" s="22"/>
      <c r="D220" s="17"/>
      <c r="E220" s="17"/>
      <c r="F220" s="19"/>
    </row>
    <row r="221" spans="1:6" ht="19.5" customHeight="1" hidden="1">
      <c r="A221" s="26" t="s">
        <v>90</v>
      </c>
      <c r="B221" s="15">
        <v>18879.7</v>
      </c>
      <c r="C221" s="15">
        <v>6531.7937566501005</v>
      </c>
      <c r="D221" s="17">
        <f aca="true" t="shared" si="23" ref="D221:D232">SUM(B221:C221)</f>
        <v>25411.493756650103</v>
      </c>
      <c r="E221" s="17">
        <f aca="true" t="shared" si="24" ref="E221:E232">($C221)-$B221</f>
        <v>-12347.9062433499</v>
      </c>
      <c r="F221" s="19">
        <f>($C221/$B221)</f>
        <v>0.34596914975609255</v>
      </c>
    </row>
    <row r="222" spans="1:6" ht="19.5" customHeight="1" hidden="1">
      <c r="A222" s="26" t="s">
        <v>48</v>
      </c>
      <c r="B222" s="15">
        <v>16369</v>
      </c>
      <c r="C222" s="15">
        <v>10760.203002867702</v>
      </c>
      <c r="D222" s="17">
        <f t="shared" si="23"/>
        <v>27129.203002867704</v>
      </c>
      <c r="E222" s="17">
        <f t="shared" si="24"/>
        <v>-5608.796997132298</v>
      </c>
      <c r="F222" s="19">
        <f>($C222/$B222)</f>
        <v>0.6573524957460872</v>
      </c>
    </row>
    <row r="223" spans="1:6" ht="19.5" customHeight="1" hidden="1">
      <c r="A223" s="26" t="s">
        <v>20</v>
      </c>
      <c r="B223" s="15">
        <v>22349.7</v>
      </c>
      <c r="C223" s="15">
        <v>9975.934556511464</v>
      </c>
      <c r="D223" s="17">
        <f t="shared" si="23"/>
        <v>32325.634556511464</v>
      </c>
      <c r="E223" s="17">
        <f t="shared" si="24"/>
        <v>-12373.765443488537</v>
      </c>
      <c r="F223" s="19">
        <f>($C223/$B223)</f>
        <v>0.44635653080405835</v>
      </c>
    </row>
    <row r="224" spans="1:6" ht="19.5" customHeight="1" hidden="1">
      <c r="A224" s="26" t="s">
        <v>21</v>
      </c>
      <c r="B224" s="15">
        <v>28508.1</v>
      </c>
      <c r="C224" s="15">
        <v>5981.988176602799</v>
      </c>
      <c r="D224" s="17">
        <f t="shared" si="23"/>
        <v>34490.088176602796</v>
      </c>
      <c r="E224" s="17">
        <f t="shared" si="24"/>
        <v>-22526.1118233972</v>
      </c>
      <c r="F224" s="19">
        <f aca="true" t="shared" si="25" ref="F224:F251">($C224/$B224)</f>
        <v>0.20983468475986825</v>
      </c>
    </row>
    <row r="225" spans="1:6" ht="19.5" customHeight="1" hidden="1">
      <c r="A225" s="26" t="s">
        <v>32</v>
      </c>
      <c r="B225" s="15">
        <v>19900.6</v>
      </c>
      <c r="C225" s="15">
        <v>5431.320228138401</v>
      </c>
      <c r="D225" s="17">
        <f t="shared" si="23"/>
        <v>25331.9202281384</v>
      </c>
      <c r="E225" s="17">
        <f t="shared" si="24"/>
        <v>-14469.279771861598</v>
      </c>
      <c r="F225" s="19">
        <f t="shared" si="25"/>
        <v>0.2729224359134097</v>
      </c>
    </row>
    <row r="226" spans="1:6" ht="19.5" customHeight="1" hidden="1">
      <c r="A226" s="26" t="s">
        <v>33</v>
      </c>
      <c r="B226" s="15">
        <v>22484.5</v>
      </c>
      <c r="C226" s="15">
        <v>3635.009152417599</v>
      </c>
      <c r="D226" s="17">
        <f t="shared" si="23"/>
        <v>26119.5091524176</v>
      </c>
      <c r="E226" s="17">
        <f t="shared" si="24"/>
        <v>-18849.4908475824</v>
      </c>
      <c r="F226" s="19">
        <f t="shared" si="25"/>
        <v>0.16166733315918072</v>
      </c>
    </row>
    <row r="227" spans="1:6" ht="19.5" customHeight="1" hidden="1">
      <c r="A227" s="26" t="s">
        <v>25</v>
      </c>
      <c r="B227" s="15">
        <v>16555.7</v>
      </c>
      <c r="C227" s="15">
        <v>2842.4217679644007</v>
      </c>
      <c r="D227" s="17">
        <f t="shared" si="23"/>
        <v>19398.121767964403</v>
      </c>
      <c r="E227" s="17">
        <f t="shared" si="24"/>
        <v>-13713.2782320356</v>
      </c>
      <c r="F227" s="19">
        <f t="shared" si="25"/>
        <v>0.17168840749496553</v>
      </c>
    </row>
    <row r="228" spans="1:6" ht="19.5" customHeight="1" hidden="1">
      <c r="A228" s="26" t="s">
        <v>26</v>
      </c>
      <c r="B228" s="15">
        <v>27442.4</v>
      </c>
      <c r="C228" s="15">
        <v>2151.3225596668003</v>
      </c>
      <c r="D228" s="17">
        <f t="shared" si="23"/>
        <v>29593.722559666803</v>
      </c>
      <c r="E228" s="17">
        <f t="shared" si="24"/>
        <v>-25291.0774403332</v>
      </c>
      <c r="F228" s="19">
        <f t="shared" si="25"/>
        <v>0.07839411129007667</v>
      </c>
    </row>
    <row r="229" spans="1:6" ht="19.5" customHeight="1" hidden="1">
      <c r="A229" s="26" t="s">
        <v>27</v>
      </c>
      <c r="B229" s="15">
        <v>36292.7</v>
      </c>
      <c r="C229" s="15">
        <v>5263.568638665108</v>
      </c>
      <c r="D229" s="17">
        <f t="shared" si="23"/>
        <v>41556.268638665104</v>
      </c>
      <c r="E229" s="17">
        <f t="shared" si="24"/>
        <v>-31029.13136133489</v>
      </c>
      <c r="F229" s="19">
        <f t="shared" si="25"/>
        <v>0.14503105689753334</v>
      </c>
    </row>
    <row r="230" spans="1:6" ht="19.5" customHeight="1" hidden="1">
      <c r="A230" s="26" t="s">
        <v>28</v>
      </c>
      <c r="B230" s="15">
        <v>27464.1</v>
      </c>
      <c r="C230" s="15">
        <v>7103.125493295711</v>
      </c>
      <c r="D230" s="17">
        <f t="shared" si="23"/>
        <v>34567.22549329571</v>
      </c>
      <c r="E230" s="17">
        <f t="shared" si="24"/>
        <v>-20360.97450670429</v>
      </c>
      <c r="F230" s="19">
        <f t="shared" si="25"/>
        <v>0.2586331062476364</v>
      </c>
    </row>
    <row r="231" spans="1:6" ht="19.5" customHeight="1" hidden="1">
      <c r="A231" s="26" t="s">
        <v>29</v>
      </c>
      <c r="B231" s="15">
        <v>32336</v>
      </c>
      <c r="C231" s="15">
        <v>2900.6309215062747</v>
      </c>
      <c r="D231" s="17">
        <f t="shared" si="23"/>
        <v>35236.63092150627</v>
      </c>
      <c r="E231" s="17">
        <f t="shared" si="24"/>
        <v>-29435.369078493724</v>
      </c>
      <c r="F231" s="19">
        <f t="shared" si="25"/>
        <v>0.08970283651367747</v>
      </c>
    </row>
    <row r="232" spans="1:6" ht="15.75" hidden="1">
      <c r="A232" s="26" t="s">
        <v>30</v>
      </c>
      <c r="B232" s="15">
        <v>20541.5</v>
      </c>
      <c r="C232" s="15">
        <v>3819.82567315721</v>
      </c>
      <c r="D232" s="17">
        <f t="shared" si="23"/>
        <v>24361.32567315721</v>
      </c>
      <c r="E232" s="17">
        <f t="shared" si="24"/>
        <v>-16721.67432684279</v>
      </c>
      <c r="F232" s="19">
        <f t="shared" si="25"/>
        <v>0.1859565111193053</v>
      </c>
    </row>
    <row r="233" spans="1:6" ht="15.75" hidden="1">
      <c r="A233" s="26" t="s">
        <v>35</v>
      </c>
      <c r="B233" s="19"/>
      <c r="C233" s="15"/>
      <c r="D233" s="17"/>
      <c r="E233" s="17"/>
      <c r="F233" s="19"/>
    </row>
    <row r="234" spans="1:6" ht="15.75" hidden="1">
      <c r="A234" s="26"/>
      <c r="B234" s="19"/>
      <c r="C234" s="15"/>
      <c r="D234" s="17"/>
      <c r="E234" s="17"/>
      <c r="F234" s="19"/>
    </row>
    <row r="235" spans="1:6" ht="18" customHeight="1" hidden="1">
      <c r="A235" s="35">
        <v>2006</v>
      </c>
      <c r="B235" s="19"/>
      <c r="C235" s="22"/>
      <c r="D235" s="17"/>
      <c r="E235" s="17"/>
      <c r="F235" s="19"/>
    </row>
    <row r="236" spans="1:6" ht="19.5" customHeight="1" hidden="1">
      <c r="A236" s="26" t="s">
        <v>48</v>
      </c>
      <c r="B236" s="15">
        <v>30956.9</v>
      </c>
      <c r="C236" s="15">
        <v>1905.4902243754436</v>
      </c>
      <c r="D236" s="17">
        <f aca="true" t="shared" si="26" ref="D236:D247">SUM(B236:C236)</f>
        <v>32862.39022437544</v>
      </c>
      <c r="E236" s="17">
        <f aca="true" t="shared" si="27" ref="E236:E274">($C236)-$B236</f>
        <v>-29051.409775624557</v>
      </c>
      <c r="F236" s="19">
        <f t="shared" si="25"/>
        <v>0.06155300512568906</v>
      </c>
    </row>
    <row r="237" spans="1:6" ht="19.5" customHeight="1" hidden="1">
      <c r="A237" s="26" t="s">
        <v>20</v>
      </c>
      <c r="B237" s="15">
        <v>38521.3</v>
      </c>
      <c r="C237" s="15">
        <v>2770.6456976330005</v>
      </c>
      <c r="D237" s="17">
        <f t="shared" si="26"/>
        <v>41291.945697633004</v>
      </c>
      <c r="E237" s="17">
        <f t="shared" si="27"/>
        <v>-35750.654302367</v>
      </c>
      <c r="F237" s="19">
        <f t="shared" si="25"/>
        <v>0.07192503102525097</v>
      </c>
    </row>
    <row r="238" spans="1:6" ht="19.5" customHeight="1" hidden="1">
      <c r="A238" s="26" t="s">
        <v>21</v>
      </c>
      <c r="B238" s="15">
        <v>58130.3</v>
      </c>
      <c r="C238" s="15">
        <v>2523.5972977450638</v>
      </c>
      <c r="D238" s="17">
        <f t="shared" si="26"/>
        <v>60653.89729774507</v>
      </c>
      <c r="E238" s="17">
        <f t="shared" si="27"/>
        <v>-55606.70270225494</v>
      </c>
      <c r="F238" s="19">
        <f t="shared" si="25"/>
        <v>0.043412769205475696</v>
      </c>
    </row>
    <row r="239" spans="1:6" ht="19.5" customHeight="1" hidden="1">
      <c r="A239" s="26" t="s">
        <v>32</v>
      </c>
      <c r="B239" s="15">
        <v>36505.7</v>
      </c>
      <c r="C239" s="15">
        <v>2228.0568227965</v>
      </c>
      <c r="D239" s="17">
        <f t="shared" si="26"/>
        <v>38733.756822796495</v>
      </c>
      <c r="E239" s="17">
        <f t="shared" si="27"/>
        <v>-34277.6431772035</v>
      </c>
      <c r="F239" s="19">
        <f t="shared" si="25"/>
        <v>0.06103312147956347</v>
      </c>
    </row>
    <row r="240" spans="1:6" ht="19.5" customHeight="1" hidden="1">
      <c r="A240" s="26" t="s">
        <v>33</v>
      </c>
      <c r="B240" s="15">
        <v>34120.2</v>
      </c>
      <c r="C240" s="15">
        <v>2604.2861245871995</v>
      </c>
      <c r="D240" s="17">
        <f t="shared" si="26"/>
        <v>36724.486124587194</v>
      </c>
      <c r="E240" s="17">
        <f t="shared" si="27"/>
        <v>-31515.913875412796</v>
      </c>
      <c r="F240" s="19">
        <f t="shared" si="25"/>
        <v>0.07632681299017004</v>
      </c>
    </row>
    <row r="241" spans="1:6" ht="19.5" customHeight="1" hidden="1">
      <c r="A241" s="26" t="s">
        <v>25</v>
      </c>
      <c r="B241" s="15">
        <v>29868</v>
      </c>
      <c r="C241" s="23">
        <v>1430.1634089546003</v>
      </c>
      <c r="D241" s="17">
        <f t="shared" si="26"/>
        <v>31298.1634089546</v>
      </c>
      <c r="E241" s="17">
        <f t="shared" si="27"/>
        <v>-28437.8365910454</v>
      </c>
      <c r="F241" s="19">
        <f t="shared" si="25"/>
        <v>0.04788279794276819</v>
      </c>
    </row>
    <row r="242" spans="1:6" ht="19.5" customHeight="1" hidden="1">
      <c r="A242" s="26" t="s">
        <v>26</v>
      </c>
      <c r="B242" s="15">
        <v>27419.7</v>
      </c>
      <c r="C242" s="23">
        <v>2241.5155067396</v>
      </c>
      <c r="D242" s="17">
        <f t="shared" si="26"/>
        <v>29661.2155067396</v>
      </c>
      <c r="E242" s="17">
        <f t="shared" si="27"/>
        <v>-25178.1844932604</v>
      </c>
      <c r="F242" s="19">
        <f t="shared" si="25"/>
        <v>0.08174836000173598</v>
      </c>
    </row>
    <row r="243" spans="1:6" ht="19.5" customHeight="1" hidden="1">
      <c r="A243" s="26" t="s">
        <v>27</v>
      </c>
      <c r="B243" s="15">
        <v>30645.8</v>
      </c>
      <c r="C243" s="23">
        <v>6797.264058145801</v>
      </c>
      <c r="D243" s="17">
        <f t="shared" si="26"/>
        <v>37443.0640581458</v>
      </c>
      <c r="E243" s="17">
        <f t="shared" si="27"/>
        <v>-23848.5359418542</v>
      </c>
      <c r="F243" s="19">
        <f t="shared" si="25"/>
        <v>0.22180083594312439</v>
      </c>
    </row>
    <row r="244" spans="1:6" ht="21" customHeight="1" hidden="1">
      <c r="A244" s="26" t="s">
        <v>28</v>
      </c>
      <c r="B244" s="15">
        <v>34929.4</v>
      </c>
      <c r="C244" s="23">
        <v>7077.453147702298</v>
      </c>
      <c r="D244" s="17">
        <f t="shared" si="26"/>
        <v>42006.8531477023</v>
      </c>
      <c r="E244" s="17">
        <f t="shared" si="27"/>
        <v>-27851.946852297704</v>
      </c>
      <c r="F244" s="19">
        <f t="shared" si="25"/>
        <v>0.2026216639192857</v>
      </c>
    </row>
    <row r="245" spans="1:6" ht="19.5" customHeight="1" hidden="1">
      <c r="A245" s="26" t="s">
        <v>29</v>
      </c>
      <c r="B245" s="15">
        <v>27981.7</v>
      </c>
      <c r="C245" s="23">
        <v>10072.891845886203</v>
      </c>
      <c r="D245" s="17">
        <f t="shared" si="26"/>
        <v>38054.5918458862</v>
      </c>
      <c r="E245" s="17">
        <f t="shared" si="27"/>
        <v>-17908.808154113798</v>
      </c>
      <c r="F245" s="19">
        <f t="shared" si="25"/>
        <v>0.35998141091807156</v>
      </c>
    </row>
    <row r="246" spans="1:6" ht="19.5" customHeight="1" hidden="1">
      <c r="A246" s="26" t="s">
        <v>30</v>
      </c>
      <c r="B246" s="15">
        <v>47558.2</v>
      </c>
      <c r="C246" s="23">
        <v>8352.361887416799</v>
      </c>
      <c r="D246" s="17">
        <f t="shared" si="26"/>
        <v>55910.5618874168</v>
      </c>
      <c r="E246" s="17">
        <f t="shared" si="27"/>
        <v>-39205.838112583195</v>
      </c>
      <c r="F246" s="19">
        <f t="shared" si="25"/>
        <v>0.1756240119982842</v>
      </c>
    </row>
    <row r="247" spans="1:6" ht="19.5" customHeight="1" hidden="1">
      <c r="A247" s="26" t="s">
        <v>35</v>
      </c>
      <c r="B247" s="15">
        <v>45873.9</v>
      </c>
      <c r="C247" s="23">
        <v>11889.169182256099</v>
      </c>
      <c r="D247" s="17">
        <f t="shared" si="26"/>
        <v>57763.0691822561</v>
      </c>
      <c r="E247" s="17">
        <f t="shared" si="27"/>
        <v>-33984.730817743904</v>
      </c>
      <c r="F247" s="19">
        <f t="shared" si="25"/>
        <v>0.25917066528584004</v>
      </c>
    </row>
    <row r="248" spans="1:6" ht="19.5" customHeight="1" hidden="1">
      <c r="A248" s="39">
        <v>2007</v>
      </c>
      <c r="B248" s="24"/>
      <c r="C248" s="24"/>
      <c r="D248" s="24"/>
      <c r="E248" s="17"/>
      <c r="F248" s="19"/>
    </row>
    <row r="249" spans="1:6" ht="19.5" customHeight="1" hidden="1">
      <c r="A249" s="26" t="s">
        <v>48</v>
      </c>
      <c r="B249" s="15">
        <v>24364.2</v>
      </c>
      <c r="C249" s="23">
        <v>8189.6283295680005</v>
      </c>
      <c r="D249" s="17">
        <f aca="true" t="shared" si="28" ref="D249:D260">SUM(B249:C249)</f>
        <v>32553.828329568</v>
      </c>
      <c r="E249" s="17">
        <f t="shared" si="27"/>
        <v>-16174.571670432</v>
      </c>
      <c r="F249" s="19">
        <f t="shared" si="25"/>
        <v>0.33613368506119634</v>
      </c>
    </row>
    <row r="250" spans="1:6" ht="19.5" customHeight="1" hidden="1">
      <c r="A250" s="26" t="s">
        <v>20</v>
      </c>
      <c r="B250" s="15">
        <v>22763.9</v>
      </c>
      <c r="C250" s="23">
        <v>4206.4049899374</v>
      </c>
      <c r="D250" s="17">
        <f t="shared" si="28"/>
        <v>26970.304989937402</v>
      </c>
      <c r="E250" s="17">
        <f t="shared" si="27"/>
        <v>-18557.4950100626</v>
      </c>
      <c r="F250" s="19">
        <f t="shared" si="25"/>
        <v>0.18478402162798993</v>
      </c>
    </row>
    <row r="251" spans="1:6" ht="19.5" customHeight="1" hidden="1">
      <c r="A251" s="26" t="s">
        <v>21</v>
      </c>
      <c r="B251" s="15">
        <v>28435.8</v>
      </c>
      <c r="C251" s="23">
        <v>4154.593879199999</v>
      </c>
      <c r="D251" s="17">
        <f t="shared" si="28"/>
        <v>32590.393879199997</v>
      </c>
      <c r="E251" s="17">
        <f t="shared" si="27"/>
        <v>-24281.2061208</v>
      </c>
      <c r="F251" s="19">
        <f t="shared" si="25"/>
        <v>0.14610434308864176</v>
      </c>
    </row>
    <row r="252" spans="1:6" ht="19.5" customHeight="1" hidden="1">
      <c r="A252" s="26" t="s">
        <v>32</v>
      </c>
      <c r="B252" s="15">
        <v>19549.7</v>
      </c>
      <c r="C252" s="23">
        <v>8764.435752444002</v>
      </c>
      <c r="D252" s="17">
        <f t="shared" si="28"/>
        <v>28314.135752444003</v>
      </c>
      <c r="E252" s="17">
        <f t="shared" si="27"/>
        <v>-10785.264247555999</v>
      </c>
      <c r="F252" s="19">
        <f aca="true" t="shared" si="29" ref="F252:F274">($C252/$B252)</f>
        <v>0.4483156136638415</v>
      </c>
    </row>
    <row r="253" spans="1:6" ht="19.5" customHeight="1" hidden="1">
      <c r="A253" s="26" t="s">
        <v>33</v>
      </c>
      <c r="B253" s="15">
        <v>24720.5</v>
      </c>
      <c r="C253" s="23">
        <v>3762.4052132927995</v>
      </c>
      <c r="D253" s="17">
        <f t="shared" si="28"/>
        <v>28482.9052132928</v>
      </c>
      <c r="E253" s="17">
        <f t="shared" si="27"/>
        <v>-20958.0947867072</v>
      </c>
      <c r="F253" s="19">
        <f t="shared" si="29"/>
        <v>0.152197779708857</v>
      </c>
    </row>
    <row r="254" spans="1:6" ht="19.5" customHeight="1" hidden="1">
      <c r="A254" s="26" t="s">
        <v>25</v>
      </c>
      <c r="B254" s="15">
        <v>32978.4</v>
      </c>
      <c r="C254" s="23">
        <v>5612.342947573599</v>
      </c>
      <c r="D254" s="17">
        <f t="shared" si="28"/>
        <v>38590.7429475736</v>
      </c>
      <c r="E254" s="17">
        <f t="shared" si="27"/>
        <v>-27366.057052426404</v>
      </c>
      <c r="F254" s="19">
        <f t="shared" si="29"/>
        <v>0.1701823905214807</v>
      </c>
    </row>
    <row r="255" spans="1:6" ht="19.5" customHeight="1" hidden="1">
      <c r="A255" s="26" t="s">
        <v>26</v>
      </c>
      <c r="B255" s="15">
        <v>30029.8</v>
      </c>
      <c r="C255" s="23">
        <v>2173.1614292978</v>
      </c>
      <c r="D255" s="17">
        <f t="shared" si="28"/>
        <v>32202.9614292978</v>
      </c>
      <c r="E255" s="17">
        <f t="shared" si="27"/>
        <v>-27856.6385707022</v>
      </c>
      <c r="F255" s="19">
        <f t="shared" si="29"/>
        <v>0.07236682992553398</v>
      </c>
    </row>
    <row r="256" spans="1:6" ht="21.75" customHeight="1" hidden="1">
      <c r="A256" s="26" t="s">
        <v>27</v>
      </c>
      <c r="B256" s="15">
        <v>49549.6</v>
      </c>
      <c r="C256" s="23">
        <v>2804.2799238664</v>
      </c>
      <c r="D256" s="17">
        <f t="shared" si="28"/>
        <v>52353.8799238664</v>
      </c>
      <c r="E256" s="17">
        <f t="shared" si="27"/>
        <v>-46745.3200761336</v>
      </c>
      <c r="F256" s="19">
        <f t="shared" si="29"/>
        <v>0.05659540992997724</v>
      </c>
    </row>
    <row r="257" spans="1:6" ht="15.75" customHeight="1" hidden="1">
      <c r="A257" s="26" t="s">
        <v>28</v>
      </c>
      <c r="B257" s="15">
        <v>28439.9</v>
      </c>
      <c r="C257" s="23">
        <v>5590.226464312001</v>
      </c>
      <c r="D257" s="17">
        <f t="shared" si="28"/>
        <v>34030.126464312</v>
      </c>
      <c r="E257" s="17">
        <f t="shared" si="27"/>
        <v>-22849.673535688</v>
      </c>
      <c r="F257" s="19">
        <f t="shared" si="29"/>
        <v>0.1965628031150602</v>
      </c>
    </row>
    <row r="258" spans="1:6" ht="15.75" hidden="1">
      <c r="A258" s="26" t="s">
        <v>29</v>
      </c>
      <c r="B258" s="15">
        <v>27422.7</v>
      </c>
      <c r="C258" s="23">
        <v>7255.048547190702</v>
      </c>
      <c r="D258" s="17">
        <f t="shared" si="28"/>
        <v>34677.748547190706</v>
      </c>
      <c r="E258" s="17">
        <f t="shared" si="27"/>
        <v>-20167.6514528093</v>
      </c>
      <c r="F258" s="19">
        <f t="shared" si="29"/>
        <v>0.2645636114310663</v>
      </c>
    </row>
    <row r="259" spans="1:6" ht="15.75" hidden="1">
      <c r="A259" s="26" t="s">
        <v>30</v>
      </c>
      <c r="B259" s="15">
        <v>35407.7</v>
      </c>
      <c r="C259" s="23">
        <v>7729.739939740501</v>
      </c>
      <c r="D259" s="17">
        <f t="shared" si="28"/>
        <v>43137.4399397405</v>
      </c>
      <c r="E259" s="17">
        <f t="shared" si="27"/>
        <v>-27677.960060259495</v>
      </c>
      <c r="F259" s="19">
        <f t="shared" si="29"/>
        <v>0.21830675078416562</v>
      </c>
    </row>
    <row r="260" spans="1:6" ht="15.75" hidden="1">
      <c r="A260" s="26" t="s">
        <v>35</v>
      </c>
      <c r="B260" s="15">
        <v>22438</v>
      </c>
      <c r="C260" s="23">
        <v>3410.873942940499</v>
      </c>
      <c r="D260" s="17">
        <f t="shared" si="28"/>
        <v>25848.8739429405</v>
      </c>
      <c r="E260" s="17">
        <f t="shared" si="27"/>
        <v>-19027.1260570595</v>
      </c>
      <c r="F260" s="19">
        <f t="shared" si="29"/>
        <v>0.15201327849810586</v>
      </c>
    </row>
    <row r="261" spans="1:6" ht="15.75" hidden="1">
      <c r="A261" s="26"/>
      <c r="B261" s="15"/>
      <c r="C261" s="23"/>
      <c r="D261" s="17"/>
      <c r="E261" s="17"/>
      <c r="F261" s="19"/>
    </row>
    <row r="262" spans="1:6" ht="15.75" hidden="1">
      <c r="A262" s="39">
        <v>2008</v>
      </c>
      <c r="B262" s="15"/>
      <c r="C262" s="25"/>
      <c r="D262" s="17"/>
      <c r="E262" s="17"/>
      <c r="F262" s="19"/>
    </row>
    <row r="263" spans="1:6" ht="15.75" hidden="1">
      <c r="A263" s="26" t="s">
        <v>51</v>
      </c>
      <c r="B263" s="15">
        <v>33010.5</v>
      </c>
      <c r="C263" s="23">
        <v>4143.709837587</v>
      </c>
      <c r="D263" s="17">
        <f aca="true" t="shared" si="30" ref="D263:D274">SUM(B263:C263)</f>
        <v>37154.209837587</v>
      </c>
      <c r="E263" s="17">
        <f t="shared" si="27"/>
        <v>-28866.790162413</v>
      </c>
      <c r="F263" s="19">
        <f t="shared" si="29"/>
        <v>0.12552702435852228</v>
      </c>
    </row>
    <row r="264" spans="1:6" ht="15.75" hidden="1">
      <c r="A264" s="26" t="s">
        <v>52</v>
      </c>
      <c r="B264" s="15">
        <v>29934.7</v>
      </c>
      <c r="C264" s="23">
        <v>5382.226763490499</v>
      </c>
      <c r="D264" s="17">
        <f t="shared" si="30"/>
        <v>35316.9267634905</v>
      </c>
      <c r="E264" s="17">
        <f t="shared" si="27"/>
        <v>-24552.4732365095</v>
      </c>
      <c r="F264" s="19">
        <f t="shared" si="29"/>
        <v>0.17979892110128043</v>
      </c>
    </row>
    <row r="265" spans="1:6" ht="15.75" hidden="1">
      <c r="A265" s="26" t="s">
        <v>53</v>
      </c>
      <c r="B265" s="15">
        <v>36889.5</v>
      </c>
      <c r="C265" s="23">
        <v>2474.709</v>
      </c>
      <c r="D265" s="17">
        <f t="shared" si="30"/>
        <v>39364.209</v>
      </c>
      <c r="E265" s="17">
        <f t="shared" si="27"/>
        <v>-34414.791</v>
      </c>
      <c r="F265" s="19">
        <f t="shared" si="29"/>
        <v>0.06708437360224453</v>
      </c>
    </row>
    <row r="266" spans="1:6" ht="15.75" hidden="1">
      <c r="A266" s="26" t="s">
        <v>54</v>
      </c>
      <c r="B266" s="15">
        <v>56840.3</v>
      </c>
      <c r="C266" s="23">
        <v>3966.5632308527997</v>
      </c>
      <c r="D266" s="17">
        <f t="shared" si="30"/>
        <v>60806.8632308528</v>
      </c>
      <c r="E266" s="17">
        <f t="shared" si="27"/>
        <v>-52873.7367691472</v>
      </c>
      <c r="F266" s="19">
        <f t="shared" si="29"/>
        <v>0.06978434721232646</v>
      </c>
    </row>
    <row r="267" spans="1:6" ht="15.75" hidden="1">
      <c r="A267" s="26" t="s">
        <v>55</v>
      </c>
      <c r="B267" s="15">
        <v>35047.9</v>
      </c>
      <c r="C267" s="23">
        <v>4174.7809407413</v>
      </c>
      <c r="D267" s="17">
        <f t="shared" si="30"/>
        <v>39222.6809407413</v>
      </c>
      <c r="E267" s="17">
        <f t="shared" si="27"/>
        <v>-30873.1190592587</v>
      </c>
      <c r="F267" s="19">
        <f t="shared" si="29"/>
        <v>0.11911643609863357</v>
      </c>
    </row>
    <row r="268" spans="1:6" ht="15.75" hidden="1">
      <c r="A268" s="26" t="s">
        <v>56</v>
      </c>
      <c r="B268" s="15">
        <v>33124.1</v>
      </c>
      <c r="C268" s="23">
        <v>6540.694674466699</v>
      </c>
      <c r="D268" s="17">
        <f t="shared" si="30"/>
        <v>39664.7946744667</v>
      </c>
      <c r="E268" s="17">
        <f t="shared" si="27"/>
        <v>-26583.4053255333</v>
      </c>
      <c r="F268" s="19">
        <f t="shared" si="29"/>
        <v>0.19746029852786037</v>
      </c>
    </row>
    <row r="269" spans="1:6" ht="15.75" hidden="1">
      <c r="A269" s="26" t="s">
        <v>57</v>
      </c>
      <c r="B269" s="15">
        <v>41722.2</v>
      </c>
      <c r="C269" s="23">
        <v>6738.587074579</v>
      </c>
      <c r="D269" s="17">
        <f t="shared" si="30"/>
        <v>48460.787074579</v>
      </c>
      <c r="E269" s="17">
        <f t="shared" si="27"/>
        <v>-34983.612925420995</v>
      </c>
      <c r="F269" s="19">
        <f t="shared" si="29"/>
        <v>0.16151082815812687</v>
      </c>
    </row>
    <row r="270" spans="1:6" ht="15.75" hidden="1">
      <c r="A270" s="26" t="s">
        <v>58</v>
      </c>
      <c r="B270" s="15">
        <v>35274.7</v>
      </c>
      <c r="C270" s="23">
        <v>12224.024604715776</v>
      </c>
      <c r="D270" s="17">
        <f t="shared" si="30"/>
        <v>47498.724604715775</v>
      </c>
      <c r="E270" s="17">
        <f t="shared" si="27"/>
        <v>-23050.67539528422</v>
      </c>
      <c r="F270" s="19">
        <f t="shared" si="29"/>
        <v>0.34653801746622304</v>
      </c>
    </row>
    <row r="271" spans="1:6" ht="15.75" hidden="1">
      <c r="A271" s="26" t="s">
        <v>63</v>
      </c>
      <c r="B271" s="15">
        <v>47009.4</v>
      </c>
      <c r="C271" s="23">
        <v>10591.955337396597</v>
      </c>
      <c r="D271" s="17">
        <f t="shared" si="30"/>
        <v>57601.3553373966</v>
      </c>
      <c r="E271" s="17">
        <f t="shared" si="27"/>
        <v>-36417.444662603404</v>
      </c>
      <c r="F271" s="19">
        <f t="shared" si="29"/>
        <v>0.22531568872175772</v>
      </c>
    </row>
    <row r="272" spans="1:6" ht="15.75" hidden="1">
      <c r="A272" s="26" t="s">
        <v>60</v>
      </c>
      <c r="B272" s="15">
        <v>51236.5</v>
      </c>
      <c r="C272" s="23">
        <v>9342.98475581027</v>
      </c>
      <c r="D272" s="17">
        <f t="shared" si="30"/>
        <v>60579.48475581027</v>
      </c>
      <c r="E272" s="17">
        <f t="shared" si="27"/>
        <v>-41893.51524418973</v>
      </c>
      <c r="F272" s="19">
        <f t="shared" si="29"/>
        <v>0.18235017528149405</v>
      </c>
    </row>
    <row r="273" spans="1:6" ht="15.75" hidden="1">
      <c r="A273" s="26" t="s">
        <v>61</v>
      </c>
      <c r="B273" s="15">
        <v>31652.5</v>
      </c>
      <c r="C273" s="23">
        <v>7755.951579240901</v>
      </c>
      <c r="D273" s="17">
        <f t="shared" si="30"/>
        <v>39408.4515792409</v>
      </c>
      <c r="E273" s="17">
        <f t="shared" si="27"/>
        <v>-23896.5484207591</v>
      </c>
      <c r="F273" s="19">
        <f t="shared" si="29"/>
        <v>0.2450344073687987</v>
      </c>
    </row>
    <row r="274" spans="1:6" ht="15.75" hidden="1">
      <c r="A274" s="26" t="s">
        <v>62</v>
      </c>
      <c r="B274" s="15">
        <v>46039</v>
      </c>
      <c r="C274" s="23">
        <v>9245.0431956103</v>
      </c>
      <c r="D274" s="17">
        <f t="shared" si="30"/>
        <v>55284.0431956103</v>
      </c>
      <c r="E274" s="17">
        <f t="shared" si="27"/>
        <v>-36793.9568043897</v>
      </c>
      <c r="F274" s="19">
        <f t="shared" si="29"/>
        <v>0.20080894883925152</v>
      </c>
    </row>
    <row r="275" spans="1:6" ht="15.75" hidden="1">
      <c r="A275" s="26"/>
      <c r="B275" s="15"/>
      <c r="C275" s="23"/>
      <c r="D275" s="17"/>
      <c r="E275" s="15"/>
      <c r="F275" s="19"/>
    </row>
    <row r="276" spans="1:6" ht="15.75" hidden="1">
      <c r="A276" s="39">
        <v>2009</v>
      </c>
      <c r="B276" s="24"/>
      <c r="C276" s="24"/>
      <c r="D276" s="24"/>
      <c r="E276" s="17"/>
      <c r="F276" s="24"/>
    </row>
    <row r="277" spans="1:6" ht="15.75" hidden="1">
      <c r="A277" s="26" t="s">
        <v>51</v>
      </c>
      <c r="B277" s="15">
        <v>44336.9</v>
      </c>
      <c r="C277" s="24">
        <v>8924.957769000002</v>
      </c>
      <c r="D277" s="24">
        <f aca="true" t="shared" si="31" ref="D277:D288">SUM(B277:C277)</f>
        <v>53261.857769</v>
      </c>
      <c r="E277" s="17">
        <f aca="true" t="shared" si="32" ref="E277:E288">($C277)-$B277</f>
        <v>-35411.942231</v>
      </c>
      <c r="F277" s="19">
        <f aca="true" t="shared" si="33" ref="F277:F288">($C277/$B277)</f>
        <v>0.20129864219194402</v>
      </c>
    </row>
    <row r="278" spans="1:6" ht="15.75" hidden="1">
      <c r="A278" s="26" t="s">
        <v>52</v>
      </c>
      <c r="B278" s="15">
        <v>60599.4</v>
      </c>
      <c r="C278" s="24">
        <v>11565.137367</v>
      </c>
      <c r="D278" s="24">
        <f t="shared" si="31"/>
        <v>72164.537367</v>
      </c>
      <c r="E278" s="17">
        <f t="shared" si="32"/>
        <v>-49034.262633000006</v>
      </c>
      <c r="F278" s="19">
        <f t="shared" si="33"/>
        <v>0.1908457405023812</v>
      </c>
    </row>
    <row r="279" spans="1:6" ht="15.75" hidden="1">
      <c r="A279" s="26" t="s">
        <v>53</v>
      </c>
      <c r="B279" s="15">
        <v>56552.4</v>
      </c>
      <c r="C279" s="24">
        <v>9899.420496000002</v>
      </c>
      <c r="D279" s="24">
        <f t="shared" si="31"/>
        <v>66451.820496</v>
      </c>
      <c r="E279" s="17">
        <f t="shared" si="32"/>
        <v>-46652.979504</v>
      </c>
      <c r="F279" s="19">
        <f t="shared" si="33"/>
        <v>0.17504863623824987</v>
      </c>
    </row>
    <row r="280" spans="1:6" ht="15.75" hidden="1">
      <c r="A280" s="26" t="s">
        <v>54</v>
      </c>
      <c r="B280" s="15">
        <v>40576.8</v>
      </c>
      <c r="C280" s="24">
        <v>9723.931025</v>
      </c>
      <c r="D280" s="24">
        <f t="shared" si="31"/>
        <v>50300.731025</v>
      </c>
      <c r="E280" s="17">
        <f t="shared" si="32"/>
        <v>-30852.868975000005</v>
      </c>
      <c r="F280" s="19">
        <f t="shared" si="33"/>
        <v>0.2396426289160308</v>
      </c>
    </row>
    <row r="281" spans="1:6" ht="15.75" hidden="1">
      <c r="A281" s="26" t="s">
        <v>55</v>
      </c>
      <c r="B281" s="15">
        <v>35707.5</v>
      </c>
      <c r="C281" s="24">
        <v>5164.488928000001</v>
      </c>
      <c r="D281" s="24">
        <f t="shared" si="31"/>
        <v>40871.988928</v>
      </c>
      <c r="E281" s="17">
        <f t="shared" si="32"/>
        <v>-30543.011072</v>
      </c>
      <c r="F281" s="19">
        <f t="shared" si="33"/>
        <v>0.14463317028635442</v>
      </c>
    </row>
    <row r="282" spans="1:6" ht="15.75" hidden="1">
      <c r="A282" s="26" t="s">
        <v>56</v>
      </c>
      <c r="B282" s="24">
        <v>45141.193632</v>
      </c>
      <c r="C282" s="24">
        <v>4579.352605</v>
      </c>
      <c r="D282" s="24">
        <f t="shared" si="31"/>
        <v>49720.546237</v>
      </c>
      <c r="E282" s="17">
        <f t="shared" si="32"/>
        <v>-40561.841027</v>
      </c>
      <c r="F282" s="19">
        <f t="shared" si="33"/>
        <v>0.1014450934180384</v>
      </c>
    </row>
    <row r="283" spans="1:6" ht="15.75" hidden="1">
      <c r="A283" s="26" t="s">
        <v>57</v>
      </c>
      <c r="B283" s="24">
        <v>38388.474643</v>
      </c>
      <c r="C283" s="24">
        <v>3865.7707760000003</v>
      </c>
      <c r="D283" s="24">
        <f t="shared" si="31"/>
        <v>42254.245419</v>
      </c>
      <c r="E283" s="17">
        <f t="shared" si="32"/>
        <v>-34522.703867000004</v>
      </c>
      <c r="F283" s="19">
        <f t="shared" si="33"/>
        <v>0.100701338408217</v>
      </c>
    </row>
    <row r="284" spans="1:6" ht="15.75" hidden="1">
      <c r="A284" s="26" t="s">
        <v>58</v>
      </c>
      <c r="B284" s="24">
        <v>38114.8</v>
      </c>
      <c r="C284" s="24">
        <v>5705.2</v>
      </c>
      <c r="D284" s="24">
        <f t="shared" si="31"/>
        <v>43820</v>
      </c>
      <c r="E284" s="17">
        <f t="shared" si="32"/>
        <v>-32409.600000000002</v>
      </c>
      <c r="F284" s="19">
        <f t="shared" si="33"/>
        <v>0.14968463693893183</v>
      </c>
    </row>
    <row r="285" spans="1:6" ht="15.75" hidden="1">
      <c r="A285" s="26" t="s">
        <v>59</v>
      </c>
      <c r="B285" s="24">
        <v>41844</v>
      </c>
      <c r="C285" s="24">
        <v>8410.818238999998</v>
      </c>
      <c r="D285" s="24">
        <f t="shared" si="31"/>
        <v>50254.818239</v>
      </c>
      <c r="E285" s="17">
        <f t="shared" si="32"/>
        <v>-33433.181761</v>
      </c>
      <c r="F285" s="19">
        <f t="shared" si="33"/>
        <v>0.20100416401395657</v>
      </c>
    </row>
    <row r="286" spans="1:6" ht="15.75" hidden="1">
      <c r="A286" s="26" t="s">
        <v>60</v>
      </c>
      <c r="B286" s="24">
        <v>31947.5</v>
      </c>
      <c r="C286" s="24">
        <v>5427.325467</v>
      </c>
      <c r="D286" s="24">
        <f t="shared" si="31"/>
        <v>37374.825467</v>
      </c>
      <c r="E286" s="17">
        <f t="shared" si="32"/>
        <v>-26520.174533</v>
      </c>
      <c r="F286" s="19">
        <f t="shared" si="33"/>
        <v>0.16988263454104388</v>
      </c>
    </row>
    <row r="287" spans="1:6" ht="15.75" hidden="1">
      <c r="A287" s="26" t="s">
        <v>61</v>
      </c>
      <c r="B287" s="24">
        <v>32763.7</v>
      </c>
      <c r="C287" s="24">
        <v>4501.150831999999</v>
      </c>
      <c r="D287" s="24">
        <f t="shared" si="31"/>
        <v>37264.850832</v>
      </c>
      <c r="E287" s="17">
        <f t="shared" si="32"/>
        <v>-28262.549168</v>
      </c>
      <c r="F287" s="19">
        <f t="shared" si="33"/>
        <v>0.13738225023425313</v>
      </c>
    </row>
    <row r="288" spans="1:6" ht="15.75" hidden="1">
      <c r="A288" s="26" t="s">
        <v>62</v>
      </c>
      <c r="B288" s="24">
        <v>28855.9</v>
      </c>
      <c r="C288" s="24">
        <v>6393.955515</v>
      </c>
      <c r="D288" s="24">
        <f t="shared" si="31"/>
        <v>35249.855515</v>
      </c>
      <c r="E288" s="17">
        <f t="shared" si="32"/>
        <v>-22461.944485</v>
      </c>
      <c r="F288" s="19">
        <f t="shared" si="33"/>
        <v>0.2215822592606711</v>
      </c>
    </row>
    <row r="289" spans="1:6" ht="15.75" hidden="1">
      <c r="A289" s="26"/>
      <c r="B289" s="24"/>
      <c r="C289" s="24"/>
      <c r="D289" s="24"/>
      <c r="E289" s="17"/>
      <c r="F289" s="19"/>
    </row>
    <row r="290" spans="1:6" ht="15.75" hidden="1">
      <c r="A290" s="39">
        <v>2010</v>
      </c>
      <c r="B290" s="24"/>
      <c r="C290" s="24"/>
      <c r="D290" s="24"/>
      <c r="E290" s="17"/>
      <c r="F290" s="19"/>
    </row>
    <row r="291" spans="1:6" ht="15.75" hidden="1">
      <c r="A291" s="26" t="s">
        <v>51</v>
      </c>
      <c r="B291" s="24">
        <v>48220.3</v>
      </c>
      <c r="C291" s="24">
        <v>2872.964695</v>
      </c>
      <c r="D291" s="24">
        <f aca="true" t="shared" si="34" ref="D291:D302">SUM(B291:C291)</f>
        <v>51093.264695000005</v>
      </c>
      <c r="E291" s="17">
        <f aca="true" t="shared" si="35" ref="E291:E302">($C291)-$B291</f>
        <v>-45347.335305</v>
      </c>
      <c r="F291" s="19">
        <f aca="true" t="shared" si="36" ref="F291:F302">($C291/$B291)</f>
        <v>0.05957998384497815</v>
      </c>
    </row>
    <row r="292" spans="1:6" ht="15.75" hidden="1">
      <c r="A292" s="26" t="s">
        <v>52</v>
      </c>
      <c r="B292" s="24">
        <v>39472.84</v>
      </c>
      <c r="C292" s="24">
        <v>4838.107149</v>
      </c>
      <c r="D292" s="24">
        <f t="shared" si="34"/>
        <v>44310.947149</v>
      </c>
      <c r="E292" s="17">
        <f t="shared" si="35"/>
        <v>-34634.73285099999</v>
      </c>
      <c r="F292" s="19">
        <f t="shared" si="36"/>
        <v>0.12256800242901197</v>
      </c>
    </row>
    <row r="293" spans="1:6" ht="15.75" hidden="1">
      <c r="A293" s="26" t="s">
        <v>53</v>
      </c>
      <c r="B293" s="24">
        <v>50362.2</v>
      </c>
      <c r="C293" s="24">
        <v>4901.890756999999</v>
      </c>
      <c r="D293" s="24">
        <f t="shared" si="34"/>
        <v>55264.090757</v>
      </c>
      <c r="E293" s="17">
        <f t="shared" si="35"/>
        <v>-45460.309242999996</v>
      </c>
      <c r="F293" s="19">
        <f t="shared" si="36"/>
        <v>0.09733273679465948</v>
      </c>
    </row>
    <row r="294" spans="1:6" ht="15.75" hidden="1">
      <c r="A294" s="26" t="s">
        <v>54</v>
      </c>
      <c r="B294" s="24">
        <v>43039.2</v>
      </c>
      <c r="C294" s="24">
        <v>3159.735887</v>
      </c>
      <c r="D294" s="24">
        <f t="shared" si="34"/>
        <v>46198.935887</v>
      </c>
      <c r="E294" s="17">
        <f t="shared" si="35"/>
        <v>-39879.464112999995</v>
      </c>
      <c r="F294" s="19">
        <f t="shared" si="36"/>
        <v>0.073415302491682</v>
      </c>
    </row>
    <row r="295" spans="1:6" ht="15.75" hidden="1">
      <c r="A295" s="26" t="s">
        <v>55</v>
      </c>
      <c r="B295" s="24">
        <v>35673.7</v>
      </c>
      <c r="C295" s="24">
        <v>3942.4118939999994</v>
      </c>
      <c r="D295" s="24">
        <f t="shared" si="34"/>
        <v>39616.111893999994</v>
      </c>
      <c r="E295" s="17">
        <f t="shared" si="35"/>
        <v>-31731.288105999996</v>
      </c>
      <c r="F295" s="19">
        <f t="shared" si="36"/>
        <v>0.11051312014172905</v>
      </c>
    </row>
    <row r="296" spans="1:6" ht="15.75" hidden="1">
      <c r="A296" s="26" t="s">
        <v>56</v>
      </c>
      <c r="B296" s="24">
        <v>44723.6</v>
      </c>
      <c r="C296" s="24">
        <v>3619.914466</v>
      </c>
      <c r="D296" s="24">
        <f t="shared" si="34"/>
        <v>48343.514466</v>
      </c>
      <c r="E296" s="17">
        <f t="shared" si="35"/>
        <v>-41103.685534</v>
      </c>
      <c r="F296" s="19">
        <f t="shared" si="36"/>
        <v>0.08093969327156134</v>
      </c>
    </row>
    <row r="297" spans="1:6" ht="15.75" hidden="1">
      <c r="A297" s="26" t="s">
        <v>57</v>
      </c>
      <c r="B297" s="24">
        <v>41987.80728200001</v>
      </c>
      <c r="C297" s="24">
        <v>8874.568251</v>
      </c>
      <c r="D297" s="24">
        <f t="shared" si="34"/>
        <v>50862.37553300001</v>
      </c>
      <c r="E297" s="17">
        <f t="shared" si="35"/>
        <v>-33113.239031000005</v>
      </c>
      <c r="F297" s="19">
        <f t="shared" si="36"/>
        <v>0.21136060264819995</v>
      </c>
    </row>
    <row r="298" spans="1:6" ht="15.75" hidden="1">
      <c r="A298" s="26" t="s">
        <v>58</v>
      </c>
      <c r="B298" s="24">
        <v>60104.913379000005</v>
      </c>
      <c r="C298" s="24">
        <v>17950.103696000002</v>
      </c>
      <c r="D298" s="24">
        <f t="shared" si="34"/>
        <v>78055.01707500001</v>
      </c>
      <c r="E298" s="17">
        <f t="shared" si="35"/>
        <v>-42154.809683</v>
      </c>
      <c r="F298" s="19">
        <f t="shared" si="36"/>
        <v>0.29864619524219416</v>
      </c>
    </row>
    <row r="299" spans="1:6" ht="15.75" hidden="1">
      <c r="A299" s="26" t="s">
        <v>59</v>
      </c>
      <c r="B299" s="24">
        <v>62288.79198600001</v>
      </c>
      <c r="C299" s="24">
        <v>13141.102649</v>
      </c>
      <c r="D299" s="24">
        <f t="shared" si="34"/>
        <v>75429.894635</v>
      </c>
      <c r="E299" s="17">
        <f t="shared" si="35"/>
        <v>-49147.68933700001</v>
      </c>
      <c r="F299" s="19">
        <f t="shared" si="36"/>
        <v>0.21097058122356244</v>
      </c>
    </row>
    <row r="300" spans="1:6" ht="15.75" hidden="1">
      <c r="A300" s="26" t="s">
        <v>60</v>
      </c>
      <c r="B300" s="24">
        <v>72524.225342</v>
      </c>
      <c r="C300" s="24">
        <v>17955.919846999997</v>
      </c>
      <c r="D300" s="24">
        <f t="shared" si="34"/>
        <v>90480.145189</v>
      </c>
      <c r="E300" s="17">
        <f t="shared" si="35"/>
        <v>-54568.30549500001</v>
      </c>
      <c r="F300" s="19">
        <f t="shared" si="36"/>
        <v>0.24758513120720532</v>
      </c>
    </row>
    <row r="301" spans="1:6" ht="15.75" hidden="1">
      <c r="A301" s="26" t="s">
        <v>61</v>
      </c>
      <c r="B301" s="24">
        <v>54801.8</v>
      </c>
      <c r="C301" s="24">
        <v>21022.08695099999</v>
      </c>
      <c r="D301" s="24">
        <f t="shared" si="34"/>
        <v>75823.886951</v>
      </c>
      <c r="E301" s="17">
        <f t="shared" si="35"/>
        <v>-33779.71304900001</v>
      </c>
      <c r="F301" s="19">
        <f t="shared" si="36"/>
        <v>0.38360212531340193</v>
      </c>
    </row>
    <row r="302" spans="1:6" ht="15.75" hidden="1">
      <c r="A302" s="26" t="s">
        <v>62</v>
      </c>
      <c r="B302" s="24">
        <v>73071.9</v>
      </c>
      <c r="C302" s="24">
        <v>22317.677754999997</v>
      </c>
      <c r="D302" s="24">
        <f t="shared" si="34"/>
        <v>95389.57775499999</v>
      </c>
      <c r="E302" s="17">
        <f t="shared" si="35"/>
        <v>-50754.222245</v>
      </c>
      <c r="F302" s="19">
        <f t="shared" si="36"/>
        <v>0.3054207945188232</v>
      </c>
    </row>
    <row r="303" spans="1:6" ht="11.25" customHeight="1" hidden="1">
      <c r="A303" s="26"/>
      <c r="B303" s="24"/>
      <c r="C303" s="24"/>
      <c r="D303" s="24"/>
      <c r="E303" s="17"/>
      <c r="F303" s="19"/>
    </row>
    <row r="304" spans="1:6" ht="15.75" hidden="1">
      <c r="A304" s="35">
        <v>2011</v>
      </c>
      <c r="B304" s="24"/>
      <c r="C304" s="24"/>
      <c r="D304" s="24"/>
      <c r="E304" s="17"/>
      <c r="F304" s="19"/>
    </row>
    <row r="305" spans="1:6" ht="15.75" hidden="1">
      <c r="A305" s="26" t="s">
        <v>51</v>
      </c>
      <c r="B305" s="24">
        <v>57940.4</v>
      </c>
      <c r="C305" s="24">
        <v>6824.37054</v>
      </c>
      <c r="D305" s="24">
        <f aca="true" t="shared" si="37" ref="D305:D316">SUM(B305:C305)</f>
        <v>64764.77054</v>
      </c>
      <c r="E305" s="17">
        <f aca="true" t="shared" si="38" ref="E305:E316">($C305)-$B305</f>
        <v>-51116.029460000005</v>
      </c>
      <c r="F305" s="19">
        <f aca="true" t="shared" si="39" ref="F305:F316">($C305/$B305)</f>
        <v>0.11778259280225886</v>
      </c>
    </row>
    <row r="306" spans="1:6" ht="15.75" hidden="1">
      <c r="A306" s="26" t="s">
        <v>52</v>
      </c>
      <c r="B306" s="24">
        <v>56518</v>
      </c>
      <c r="C306" s="24">
        <v>10886.131946</v>
      </c>
      <c r="D306" s="24">
        <f t="shared" si="37"/>
        <v>67404.131946</v>
      </c>
      <c r="E306" s="17">
        <f t="shared" si="38"/>
        <v>-45631.868054</v>
      </c>
      <c r="F306" s="19">
        <f t="shared" si="39"/>
        <v>0.1926135380940585</v>
      </c>
    </row>
    <row r="307" spans="1:6" ht="15.75" hidden="1">
      <c r="A307" s="26" t="s">
        <v>53</v>
      </c>
      <c r="B307" s="24">
        <v>53972.7</v>
      </c>
      <c r="C307" s="24">
        <v>12212.965601</v>
      </c>
      <c r="D307" s="24">
        <f t="shared" si="37"/>
        <v>66185.665601</v>
      </c>
      <c r="E307" s="17">
        <f t="shared" si="38"/>
        <v>-41759.73439899999</v>
      </c>
      <c r="F307" s="19">
        <f t="shared" si="39"/>
        <v>0.2262804269751189</v>
      </c>
    </row>
    <row r="308" spans="1:6" ht="15.75" hidden="1">
      <c r="A308" s="26" t="s">
        <v>54</v>
      </c>
      <c r="B308" s="24">
        <v>60749.6</v>
      </c>
      <c r="C308" s="24">
        <v>6638.379490999999</v>
      </c>
      <c r="D308" s="24">
        <f t="shared" si="37"/>
        <v>67387.97949099999</v>
      </c>
      <c r="E308" s="17">
        <f t="shared" si="38"/>
        <v>-54111.220509</v>
      </c>
      <c r="F308" s="19">
        <f t="shared" si="39"/>
        <v>0.10927445597995705</v>
      </c>
    </row>
    <row r="309" spans="1:6" ht="15.75" hidden="1">
      <c r="A309" s="26" t="s">
        <v>55</v>
      </c>
      <c r="B309" s="24">
        <v>96664.736194</v>
      </c>
      <c r="C309" s="24">
        <v>7217.4693472814015</v>
      </c>
      <c r="D309" s="24">
        <f t="shared" si="37"/>
        <v>103882.2055412814</v>
      </c>
      <c r="E309" s="17">
        <f t="shared" si="38"/>
        <v>-89447.2668467186</v>
      </c>
      <c r="F309" s="19">
        <f t="shared" si="39"/>
        <v>0.07466496709613316</v>
      </c>
    </row>
    <row r="310" spans="1:6" ht="15.75" hidden="1">
      <c r="A310" s="26" t="s">
        <v>56</v>
      </c>
      <c r="B310" s="24">
        <v>84332.8</v>
      </c>
      <c r="C310" s="24">
        <v>6150.314885000001</v>
      </c>
      <c r="D310" s="24">
        <f t="shared" si="37"/>
        <v>90483.114885</v>
      </c>
      <c r="E310" s="17">
        <f t="shared" si="38"/>
        <v>-78182.485115</v>
      </c>
      <c r="F310" s="19">
        <f t="shared" si="39"/>
        <v>0.07292909621167565</v>
      </c>
    </row>
    <row r="311" spans="1:6" ht="15.75" hidden="1">
      <c r="A311" s="26" t="s">
        <v>57</v>
      </c>
      <c r="B311" s="24">
        <v>67339.496901</v>
      </c>
      <c r="C311" s="24">
        <v>14966.568022</v>
      </c>
      <c r="D311" s="24">
        <f t="shared" si="37"/>
        <v>82306.064923</v>
      </c>
      <c r="E311" s="17">
        <f t="shared" si="38"/>
        <v>-52372.92887900001</v>
      </c>
      <c r="F311" s="19">
        <f t="shared" si="39"/>
        <v>0.2222554178568231</v>
      </c>
    </row>
    <row r="312" spans="1:6" ht="15.75" hidden="1">
      <c r="A312" s="26" t="s">
        <v>58</v>
      </c>
      <c r="B312" s="24">
        <v>87423.89</v>
      </c>
      <c r="C312" s="24">
        <v>15504.568687000003</v>
      </c>
      <c r="D312" s="24">
        <f t="shared" si="37"/>
        <v>102928.458687</v>
      </c>
      <c r="E312" s="17">
        <f t="shared" si="38"/>
        <v>-71919.321313</v>
      </c>
      <c r="F312" s="19">
        <f t="shared" si="39"/>
        <v>0.1773493342266056</v>
      </c>
    </row>
    <row r="313" spans="1:6" ht="15.75" hidden="1">
      <c r="A313" s="26" t="s">
        <v>63</v>
      </c>
      <c r="B313" s="24">
        <v>81365.3</v>
      </c>
      <c r="C313" s="24">
        <v>28715.902062999994</v>
      </c>
      <c r="D313" s="24">
        <f t="shared" si="37"/>
        <v>110081.202063</v>
      </c>
      <c r="E313" s="17">
        <f t="shared" si="38"/>
        <v>-52649.39793700001</v>
      </c>
      <c r="F313" s="19">
        <f t="shared" si="39"/>
        <v>0.3529256582720151</v>
      </c>
    </row>
    <row r="314" spans="1:6" ht="15.75" hidden="1">
      <c r="A314" s="26" t="s">
        <v>60</v>
      </c>
      <c r="B314" s="24">
        <v>100841.8</v>
      </c>
      <c r="C314" s="24">
        <v>19997.288081000002</v>
      </c>
      <c r="D314" s="24">
        <f t="shared" si="37"/>
        <v>120839.08808100001</v>
      </c>
      <c r="E314" s="17">
        <f t="shared" si="38"/>
        <v>-80844.511919</v>
      </c>
      <c r="F314" s="19">
        <f t="shared" si="39"/>
        <v>0.19830356142988326</v>
      </c>
    </row>
    <row r="315" spans="1:6" ht="15.75" hidden="1">
      <c r="A315" s="26" t="s">
        <v>61</v>
      </c>
      <c r="B315" s="24">
        <v>81718.473424976</v>
      </c>
      <c r="C315" s="24">
        <v>13246.05142</v>
      </c>
      <c r="D315" s="24">
        <f t="shared" si="37"/>
        <v>94964.524844976</v>
      </c>
      <c r="E315" s="17">
        <f t="shared" si="38"/>
        <v>-68472.42200497599</v>
      </c>
      <c r="F315" s="19">
        <f t="shared" si="39"/>
        <v>0.16209372085445184</v>
      </c>
    </row>
    <row r="316" spans="1:6" ht="15.75" hidden="1">
      <c r="A316" s="26" t="s">
        <v>62</v>
      </c>
      <c r="B316" s="24">
        <v>123985.2</v>
      </c>
      <c r="C316" s="24">
        <v>13990.416629000001</v>
      </c>
      <c r="D316" s="24">
        <f t="shared" si="37"/>
        <v>137975.616629</v>
      </c>
      <c r="E316" s="17">
        <f t="shared" si="38"/>
        <v>-109994.783371</v>
      </c>
      <c r="F316" s="19">
        <f t="shared" si="39"/>
        <v>0.11283940848585156</v>
      </c>
    </row>
    <row r="317" spans="1:6" ht="12" customHeight="1" hidden="1">
      <c r="A317" s="26"/>
      <c r="B317" s="24"/>
      <c r="C317" s="24"/>
      <c r="D317" s="24"/>
      <c r="E317" s="17"/>
      <c r="F317" s="19"/>
    </row>
    <row r="318" spans="1:6" ht="15.75" hidden="1">
      <c r="A318" s="35">
        <v>2012</v>
      </c>
      <c r="B318" s="24"/>
      <c r="C318" s="24"/>
      <c r="D318" s="24"/>
      <c r="E318" s="17"/>
      <c r="F318" s="19"/>
    </row>
    <row r="319" spans="1:6" ht="15.75" hidden="1">
      <c r="A319" s="26" t="s">
        <v>51</v>
      </c>
      <c r="B319" s="24">
        <v>94765.594252812</v>
      </c>
      <c r="C319" s="24">
        <v>11355.951678496058</v>
      </c>
      <c r="D319" s="24">
        <f aca="true" t="shared" si="40" ref="D319:D330">SUM(B319:C319)</f>
        <v>106121.54593130806</v>
      </c>
      <c r="E319" s="17">
        <f aca="true" t="shared" si="41" ref="E319:E341">($C319)-$B319</f>
        <v>-83409.64257431595</v>
      </c>
      <c r="F319" s="19">
        <f aca="true" t="shared" si="42" ref="F319:F341">($C319/$B319)</f>
        <v>0.11983201042565181</v>
      </c>
    </row>
    <row r="320" spans="1:6" ht="15.75" hidden="1">
      <c r="A320" s="26" t="s">
        <v>52</v>
      </c>
      <c r="B320" s="24">
        <v>87211.2</v>
      </c>
      <c r="C320" s="24">
        <v>8549.362581</v>
      </c>
      <c r="D320" s="24">
        <f t="shared" si="40"/>
        <v>95760.56258099999</v>
      </c>
      <c r="E320" s="17">
        <f t="shared" si="41"/>
        <v>-78661.837419</v>
      </c>
      <c r="F320" s="19">
        <f t="shared" si="42"/>
        <v>0.09803055778386262</v>
      </c>
    </row>
    <row r="321" spans="1:6" ht="15.75" hidden="1">
      <c r="A321" s="26" t="s">
        <v>53</v>
      </c>
      <c r="B321" s="24">
        <v>53975.7</v>
      </c>
      <c r="C321" s="24">
        <v>13093.027114999999</v>
      </c>
      <c r="D321" s="24">
        <f t="shared" si="40"/>
        <v>67068.727115</v>
      </c>
      <c r="E321" s="17">
        <f t="shared" si="41"/>
        <v>-40882.672885</v>
      </c>
      <c r="F321" s="19">
        <f t="shared" si="42"/>
        <v>0.24257262277284036</v>
      </c>
    </row>
    <row r="322" spans="1:6" ht="15.75" hidden="1">
      <c r="A322" s="26" t="s">
        <v>54</v>
      </c>
      <c r="B322" s="24">
        <v>100545.41</v>
      </c>
      <c r="C322" s="24">
        <v>9159.5</v>
      </c>
      <c r="D322" s="24">
        <f t="shared" si="40"/>
        <v>109704.91</v>
      </c>
      <c r="E322" s="17">
        <f t="shared" si="41"/>
        <v>-91385.91</v>
      </c>
      <c r="F322" s="19">
        <f t="shared" si="42"/>
        <v>0.09109814162575894</v>
      </c>
    </row>
    <row r="323" spans="1:6" ht="15.75" hidden="1">
      <c r="A323" s="26" t="s">
        <v>55</v>
      </c>
      <c r="B323" s="24">
        <v>81244.77</v>
      </c>
      <c r="C323" s="24">
        <f>7191.634+2908.058</f>
        <v>10099.692</v>
      </c>
      <c r="D323" s="24">
        <f t="shared" si="40"/>
        <v>91344.462</v>
      </c>
      <c r="E323" s="17">
        <f t="shared" si="41"/>
        <v>-71145.07800000001</v>
      </c>
      <c r="F323" s="19">
        <f t="shared" si="42"/>
        <v>0.12431190340005885</v>
      </c>
    </row>
    <row r="324" spans="1:6" ht="15.75" hidden="1">
      <c r="A324" s="26" t="s">
        <v>56</v>
      </c>
      <c r="B324" s="24">
        <v>94201.93</v>
      </c>
      <c r="C324" s="24">
        <f>6587.8+3770.5</f>
        <v>10358.3</v>
      </c>
      <c r="D324" s="24">
        <f t="shared" si="40"/>
        <v>104560.23</v>
      </c>
      <c r="E324" s="17">
        <f t="shared" si="41"/>
        <v>-83843.62999999999</v>
      </c>
      <c r="F324" s="19">
        <f t="shared" si="42"/>
        <v>0.1099584690037667</v>
      </c>
    </row>
    <row r="325" spans="1:6" ht="15.75" hidden="1">
      <c r="A325" s="26" t="s">
        <v>57</v>
      </c>
      <c r="B325" s="24">
        <v>102028.92</v>
      </c>
      <c r="C325" s="24">
        <f>16592.1+3639.9</f>
        <v>20232</v>
      </c>
      <c r="D325" s="24">
        <f t="shared" si="40"/>
        <v>122260.92</v>
      </c>
      <c r="E325" s="17">
        <f t="shared" si="41"/>
        <v>-81796.92</v>
      </c>
      <c r="F325" s="19">
        <f t="shared" si="42"/>
        <v>0.1982967182245975</v>
      </c>
    </row>
    <row r="326" spans="1:6" ht="15.75" hidden="1">
      <c r="A326" s="26" t="s">
        <v>58</v>
      </c>
      <c r="B326" s="24">
        <v>88007.34</v>
      </c>
      <c r="C326" s="24">
        <v>22801.401453</v>
      </c>
      <c r="D326" s="24">
        <f t="shared" si="40"/>
        <v>110808.741453</v>
      </c>
      <c r="E326" s="17">
        <f t="shared" si="41"/>
        <v>-65205.938547</v>
      </c>
      <c r="F326" s="19">
        <f t="shared" si="42"/>
        <v>0.25908522463012745</v>
      </c>
    </row>
    <row r="327" spans="1:6" ht="15.75" hidden="1">
      <c r="A327" s="26" t="s">
        <v>63</v>
      </c>
      <c r="B327" s="24">
        <v>90755.1</v>
      </c>
      <c r="C327" s="16">
        <v>25282.943583000004</v>
      </c>
      <c r="D327" s="24">
        <f t="shared" si="40"/>
        <v>116038.043583</v>
      </c>
      <c r="E327" s="17">
        <f t="shared" si="41"/>
        <v>-65472.156417000006</v>
      </c>
      <c r="F327" s="19">
        <f t="shared" si="42"/>
        <v>0.2785842733135659</v>
      </c>
    </row>
    <row r="328" spans="1:6" ht="15.75" hidden="1">
      <c r="A328" s="26" t="s">
        <v>60</v>
      </c>
      <c r="B328" s="24">
        <v>91892.17622600001</v>
      </c>
      <c r="C328" s="16">
        <v>23421.86</v>
      </c>
      <c r="D328" s="24">
        <f t="shared" si="40"/>
        <v>115314.03622600001</v>
      </c>
      <c r="E328" s="17">
        <f t="shared" si="41"/>
        <v>-68470.31622600001</v>
      </c>
      <c r="F328" s="19">
        <f t="shared" si="42"/>
        <v>0.2548841583901134</v>
      </c>
    </row>
    <row r="329" spans="1:6" ht="15.75" hidden="1">
      <c r="A329" s="26" t="s">
        <v>61</v>
      </c>
      <c r="B329" s="24">
        <v>96628.7</v>
      </c>
      <c r="C329" s="16">
        <f>20705.14+2668.5</f>
        <v>23373.64</v>
      </c>
      <c r="D329" s="24">
        <f t="shared" si="40"/>
        <v>120002.34</v>
      </c>
      <c r="E329" s="17">
        <f t="shared" si="41"/>
        <v>-73255.06</v>
      </c>
      <c r="F329" s="19">
        <f t="shared" si="42"/>
        <v>0.24189128074785235</v>
      </c>
    </row>
    <row r="330" spans="1:6" ht="15.75" hidden="1">
      <c r="A330" s="26" t="s">
        <v>62</v>
      </c>
      <c r="B330" s="24">
        <f>+'[1]Feuil11'!$E$102</f>
        <v>102796.764766</v>
      </c>
      <c r="C330" s="16">
        <v>16575.864461</v>
      </c>
      <c r="D330" s="24">
        <f t="shared" si="40"/>
        <v>119372.629227</v>
      </c>
      <c r="E330" s="17">
        <f t="shared" si="41"/>
        <v>-86220.90030499999</v>
      </c>
      <c r="F330" s="19">
        <f t="shared" si="42"/>
        <v>0.16124889240174284</v>
      </c>
    </row>
    <row r="331" spans="1:6" ht="11.25" customHeight="1" hidden="1">
      <c r="A331" s="26"/>
      <c r="B331" s="24"/>
      <c r="C331" s="16"/>
      <c r="D331" s="24"/>
      <c r="E331" s="17"/>
      <c r="F331" s="19"/>
    </row>
    <row r="332" spans="1:6" ht="15.75" hidden="1">
      <c r="A332" s="35">
        <v>2013</v>
      </c>
      <c r="B332" s="24"/>
      <c r="C332" s="16"/>
      <c r="D332" s="24"/>
      <c r="E332" s="17"/>
      <c r="F332" s="19"/>
    </row>
    <row r="333" spans="1:6" ht="15.75" hidden="1">
      <c r="A333" s="26" t="s">
        <v>51</v>
      </c>
      <c r="B333" s="16">
        <v>120042.7</v>
      </c>
      <c r="C333" s="16">
        <v>14810.676584</v>
      </c>
      <c r="D333" s="24">
        <f aca="true" t="shared" si="43" ref="D333:D338">SUM(B333:C333)</f>
        <v>134853.376584</v>
      </c>
      <c r="E333" s="17">
        <f t="shared" si="41"/>
        <v>-105232.023416</v>
      </c>
      <c r="F333" s="19">
        <f t="shared" si="42"/>
        <v>0.12337840271836606</v>
      </c>
    </row>
    <row r="334" spans="1:6" ht="15.75" hidden="1">
      <c r="A334" s="26" t="s">
        <v>52</v>
      </c>
      <c r="B334" s="16">
        <f>+'[2]IV5_6'!$C$67</f>
        <v>89743.976881</v>
      </c>
      <c r="C334" s="16">
        <v>9993.033599849998</v>
      </c>
      <c r="D334" s="24">
        <f t="shared" si="43"/>
        <v>99737.01048084999</v>
      </c>
      <c r="E334" s="17">
        <f t="shared" si="41"/>
        <v>-79750.94328115</v>
      </c>
      <c r="F334" s="19">
        <f t="shared" si="42"/>
        <v>0.11135046548138494</v>
      </c>
    </row>
    <row r="335" spans="1:6" ht="15.75" hidden="1">
      <c r="A335" s="26" t="s">
        <v>53</v>
      </c>
      <c r="B335" s="16">
        <v>128412.720946</v>
      </c>
      <c r="C335" s="16">
        <v>9903.408517999998</v>
      </c>
      <c r="D335" s="24">
        <f t="shared" si="43"/>
        <v>138316.129464</v>
      </c>
      <c r="E335" s="17">
        <f t="shared" si="41"/>
        <v>-118509.312428</v>
      </c>
      <c r="F335" s="19">
        <f t="shared" si="42"/>
        <v>0.07712170916590554</v>
      </c>
    </row>
    <row r="336" spans="1:6" ht="15.75" hidden="1">
      <c r="A336" s="26" t="s">
        <v>54</v>
      </c>
      <c r="B336" s="16">
        <v>112122.55563146801</v>
      </c>
      <c r="C336" s="16">
        <v>7366.910214000001</v>
      </c>
      <c r="D336" s="24">
        <f t="shared" si="43"/>
        <v>119489.46584546802</v>
      </c>
      <c r="E336" s="17">
        <f t="shared" si="41"/>
        <v>-104755.64541746801</v>
      </c>
      <c r="F336" s="19">
        <f t="shared" si="42"/>
        <v>0.06570408757194279</v>
      </c>
    </row>
    <row r="337" spans="1:6" ht="15.75" hidden="1">
      <c r="A337" s="26" t="s">
        <v>55</v>
      </c>
      <c r="B337" s="16">
        <v>103053.68748120009</v>
      </c>
      <c r="C337" s="16">
        <v>10347.027087860222</v>
      </c>
      <c r="D337" s="24">
        <f t="shared" si="43"/>
        <v>113400.7145690603</v>
      </c>
      <c r="E337" s="17">
        <f t="shared" si="41"/>
        <v>-92706.66039333987</v>
      </c>
      <c r="F337" s="19">
        <f t="shared" si="42"/>
        <v>0.10040423919568926</v>
      </c>
    </row>
    <row r="338" spans="1:6" ht="15.75" hidden="1">
      <c r="A338" s="26" t="s">
        <v>56</v>
      </c>
      <c r="B338" s="16">
        <v>105596.3320187297</v>
      </c>
      <c r="C338" s="16">
        <v>7685.826893815478</v>
      </c>
      <c r="D338" s="24">
        <f t="shared" si="43"/>
        <v>113282.15891254519</v>
      </c>
      <c r="E338" s="17">
        <f t="shared" si="41"/>
        <v>-97910.50512491423</v>
      </c>
      <c r="F338" s="19">
        <f t="shared" si="42"/>
        <v>0.07278497980831604</v>
      </c>
    </row>
    <row r="339" spans="1:6" ht="15.75" hidden="1">
      <c r="A339" s="26" t="s">
        <v>57</v>
      </c>
      <c r="B339" s="16">
        <v>89435.37686304323</v>
      </c>
      <c r="C339" s="16">
        <v>10535.545053161592</v>
      </c>
      <c r="D339" s="24">
        <f aca="true" t="shared" si="44" ref="D339:D344">SUM(B339:C339)</f>
        <v>99970.92191620482</v>
      </c>
      <c r="E339" s="17">
        <f t="shared" si="41"/>
        <v>-78899.83180988164</v>
      </c>
      <c r="F339" s="19">
        <f t="shared" si="42"/>
        <v>0.11780064469673099</v>
      </c>
    </row>
    <row r="340" spans="1:6" ht="15.75" hidden="1">
      <c r="A340" s="26" t="s">
        <v>58</v>
      </c>
      <c r="B340" s="16">
        <v>114917.8233889362</v>
      </c>
      <c r="C340" s="16">
        <v>12416.64598231457</v>
      </c>
      <c r="D340" s="24">
        <f t="shared" si="44"/>
        <v>127334.46937125077</v>
      </c>
      <c r="E340" s="17">
        <f t="shared" si="41"/>
        <v>-102501.17740662163</v>
      </c>
      <c r="F340" s="19">
        <f t="shared" si="42"/>
        <v>0.1080480435161983</v>
      </c>
    </row>
    <row r="341" spans="1:6" ht="15.75" hidden="1">
      <c r="A341" s="26" t="s">
        <v>63</v>
      </c>
      <c r="B341" s="16">
        <v>91967.63138588006</v>
      </c>
      <c r="C341" s="16">
        <v>14310.164222568066</v>
      </c>
      <c r="D341" s="24">
        <f t="shared" si="44"/>
        <v>106277.79560844813</v>
      </c>
      <c r="E341" s="17">
        <f t="shared" si="41"/>
        <v>-77657.46716331199</v>
      </c>
      <c r="F341" s="19">
        <f t="shared" si="42"/>
        <v>0.15560000846955735</v>
      </c>
    </row>
    <row r="342" spans="1:6" ht="15.75" hidden="1">
      <c r="A342" s="26" t="s">
        <v>60</v>
      </c>
      <c r="B342" s="16">
        <v>101882.40635170318</v>
      </c>
      <c r="C342" s="16">
        <v>16166.930055131334</v>
      </c>
      <c r="D342" s="24">
        <f t="shared" si="44"/>
        <v>118049.33640683451</v>
      </c>
      <c r="E342" s="17">
        <f>($C342)-$B342</f>
        <v>-85715.47629657184</v>
      </c>
      <c r="F342" s="19">
        <f>($C342/$B342)</f>
        <v>0.15868225569115713</v>
      </c>
    </row>
    <row r="343" spans="1:6" ht="15.75" hidden="1">
      <c r="A343" s="26" t="s">
        <v>61</v>
      </c>
      <c r="B343" s="16">
        <v>93065.61586430436</v>
      </c>
      <c r="C343" s="16">
        <v>12264.788163586076</v>
      </c>
      <c r="D343" s="24">
        <f t="shared" si="44"/>
        <v>105330.40402789044</v>
      </c>
      <c r="E343" s="17">
        <f>($C343)-$B343</f>
        <v>-80800.82770071828</v>
      </c>
      <c r="F343" s="19">
        <f>($C343/$B343)</f>
        <v>0.13178646108643308</v>
      </c>
    </row>
    <row r="344" spans="1:6" ht="15.75" hidden="1">
      <c r="A344" s="26" t="s">
        <v>62</v>
      </c>
      <c r="B344" s="16">
        <v>110948.64491299001</v>
      </c>
      <c r="C344" s="16">
        <v>20456.13779181036</v>
      </c>
      <c r="D344" s="24">
        <f t="shared" si="44"/>
        <v>131404.78270480037</v>
      </c>
      <c r="E344" s="17">
        <f>($C344)-$B344</f>
        <v>-90492.50712117966</v>
      </c>
      <c r="F344" s="19">
        <f>($C344/$B344)</f>
        <v>0.18437483222848564</v>
      </c>
    </row>
    <row r="345" spans="1:6" ht="15.75" hidden="1">
      <c r="A345" s="26"/>
      <c r="B345" s="16"/>
      <c r="C345" s="16"/>
      <c r="D345" s="24"/>
      <c r="E345" s="17"/>
      <c r="F345" s="19"/>
    </row>
    <row r="346" spans="1:6" ht="15.75" hidden="1">
      <c r="A346" s="35">
        <v>2014</v>
      </c>
      <c r="B346" s="16"/>
      <c r="C346" s="16"/>
      <c r="D346" s="24"/>
      <c r="E346" s="17"/>
      <c r="F346" s="19"/>
    </row>
    <row r="347" spans="1:6" ht="15.75" hidden="1">
      <c r="A347" s="26" t="s">
        <v>51</v>
      </c>
      <c r="B347" s="16">
        <v>105160.22237205622</v>
      </c>
      <c r="C347" s="41">
        <v>11022.834434036155</v>
      </c>
      <c r="D347" s="24">
        <f aca="true" t="shared" si="45" ref="D347:D358">SUM(B347:C347)</f>
        <v>116183.05680609237</v>
      </c>
      <c r="E347" s="17">
        <f aca="true" t="shared" si="46" ref="E347:E358">($C347)-$B347</f>
        <v>-94137.38793802007</v>
      </c>
      <c r="F347" s="19">
        <f aca="true" t="shared" si="47" ref="F347:F358">($C347/$B347)</f>
        <v>0.1048194287288347</v>
      </c>
    </row>
    <row r="348" spans="1:6" ht="17.25" customHeight="1" hidden="1">
      <c r="A348" s="26" t="s">
        <v>96</v>
      </c>
      <c r="B348" s="24">
        <v>91534.13932367133</v>
      </c>
      <c r="C348" s="24">
        <v>10073.804334071476</v>
      </c>
      <c r="D348" s="24">
        <f t="shared" si="45"/>
        <v>101607.94365774281</v>
      </c>
      <c r="E348" s="17">
        <f t="shared" si="46"/>
        <v>-81460.33498959985</v>
      </c>
      <c r="F348" s="19">
        <f t="shared" si="47"/>
        <v>0.11005515983986887</v>
      </c>
    </row>
    <row r="349" spans="1:6" ht="17.25" customHeight="1" hidden="1">
      <c r="A349" s="26" t="s">
        <v>53</v>
      </c>
      <c r="B349" s="24">
        <v>89076.13543727077</v>
      </c>
      <c r="C349" s="24">
        <v>10494.335594193002</v>
      </c>
      <c r="D349" s="24">
        <f t="shared" si="45"/>
        <v>99570.47103146378</v>
      </c>
      <c r="E349" s="17">
        <f t="shared" si="46"/>
        <v>-78581.79984307777</v>
      </c>
      <c r="F349" s="19">
        <f t="shared" si="47"/>
        <v>0.11781309935233245</v>
      </c>
    </row>
    <row r="350" spans="1:6" ht="17.25" customHeight="1" hidden="1">
      <c r="A350" s="26" t="s">
        <v>54</v>
      </c>
      <c r="B350" s="24">
        <v>81249.74014079</v>
      </c>
      <c r="C350" s="24">
        <v>10754.946712097455</v>
      </c>
      <c r="D350" s="24">
        <f t="shared" si="45"/>
        <v>92004.68685288746</v>
      </c>
      <c r="E350" s="17">
        <f t="shared" si="46"/>
        <v>-70494.79342869254</v>
      </c>
      <c r="F350" s="19">
        <f t="shared" si="47"/>
        <v>0.13236899826954798</v>
      </c>
    </row>
    <row r="351" spans="1:6" ht="17.25" customHeight="1" hidden="1">
      <c r="A351" s="26" t="s">
        <v>55</v>
      </c>
      <c r="B351" s="24">
        <v>94561.89667616997</v>
      </c>
      <c r="C351" s="24">
        <v>14986.02879118</v>
      </c>
      <c r="D351" s="24">
        <f t="shared" si="45"/>
        <v>109547.92546734997</v>
      </c>
      <c r="E351" s="17">
        <f t="shared" si="46"/>
        <v>-79575.86788498997</v>
      </c>
      <c r="F351" s="19">
        <f t="shared" si="47"/>
        <v>0.15847851320601258</v>
      </c>
    </row>
    <row r="352" spans="1:6" ht="17.25" customHeight="1" hidden="1">
      <c r="A352" s="26" t="s">
        <v>56</v>
      </c>
      <c r="B352" s="24">
        <v>105305.26832452</v>
      </c>
      <c r="C352" s="24">
        <v>11779.91153932951</v>
      </c>
      <c r="D352" s="24">
        <f t="shared" si="45"/>
        <v>117085.17986384951</v>
      </c>
      <c r="E352" s="17">
        <f t="shared" si="46"/>
        <v>-93525.3567851905</v>
      </c>
      <c r="F352" s="19">
        <f t="shared" si="47"/>
        <v>0.11186440836964845</v>
      </c>
    </row>
    <row r="353" spans="1:6" ht="17.25" customHeight="1" hidden="1">
      <c r="A353" s="26" t="s">
        <v>57</v>
      </c>
      <c r="B353" s="24">
        <v>98656.18567634003</v>
      </c>
      <c r="C353" s="24">
        <v>18750.86947593</v>
      </c>
      <c r="D353" s="24">
        <f t="shared" si="45"/>
        <v>117407.05515227003</v>
      </c>
      <c r="E353" s="17">
        <f t="shared" si="46"/>
        <v>-79905.31620041003</v>
      </c>
      <c r="F353" s="19">
        <f t="shared" si="47"/>
        <v>0.1900627856974495</v>
      </c>
    </row>
    <row r="354" spans="1:6" ht="17.25" customHeight="1" hidden="1">
      <c r="A354" s="26" t="s">
        <v>58</v>
      </c>
      <c r="B354" s="24">
        <v>101102.26154046002</v>
      </c>
      <c r="C354" s="24">
        <v>20919.37732674001</v>
      </c>
      <c r="D354" s="24">
        <f t="shared" si="45"/>
        <v>122021.63886720003</v>
      </c>
      <c r="E354" s="17">
        <f t="shared" si="46"/>
        <v>-80182.88421372001</v>
      </c>
      <c r="F354" s="19">
        <f t="shared" si="47"/>
        <v>0.20691305029184043</v>
      </c>
    </row>
    <row r="355" spans="1:6" ht="17.25" customHeight="1" hidden="1">
      <c r="A355" s="26" t="s">
        <v>63</v>
      </c>
      <c r="B355" s="24">
        <v>109439.66417475</v>
      </c>
      <c r="C355" s="24">
        <v>24021.300521359997</v>
      </c>
      <c r="D355" s="24">
        <f t="shared" si="45"/>
        <v>133460.96469611</v>
      </c>
      <c r="E355" s="17">
        <f t="shared" si="46"/>
        <v>-85418.36365339</v>
      </c>
      <c r="F355" s="19">
        <f t="shared" si="47"/>
        <v>0.21949355110413624</v>
      </c>
    </row>
    <row r="356" spans="1:6" ht="17.25" customHeight="1" hidden="1">
      <c r="A356" s="26" t="s">
        <v>60</v>
      </c>
      <c r="B356" s="24">
        <v>98873.55024099996</v>
      </c>
      <c r="C356" s="24">
        <v>23118.119893999996</v>
      </c>
      <c r="D356" s="24">
        <f t="shared" si="45"/>
        <v>121991.67013499996</v>
      </c>
      <c r="E356" s="17">
        <f t="shared" si="46"/>
        <v>-75755.43034699996</v>
      </c>
      <c r="F356" s="19">
        <f t="shared" si="47"/>
        <v>0.2338150075288142</v>
      </c>
    </row>
    <row r="357" spans="1:6" ht="17.25" customHeight="1" hidden="1">
      <c r="A357" s="26" t="s">
        <v>61</v>
      </c>
      <c r="B357" s="24">
        <v>98862.354716</v>
      </c>
      <c r="C357" s="24">
        <v>26225.580785</v>
      </c>
      <c r="D357" s="24">
        <f t="shared" si="45"/>
        <v>125087.935501</v>
      </c>
      <c r="E357" s="17">
        <f t="shared" si="46"/>
        <v>-72636.773931</v>
      </c>
      <c r="F357" s="19">
        <f t="shared" si="47"/>
        <v>0.2652736813758657</v>
      </c>
    </row>
    <row r="358" spans="1:6" ht="17.25" customHeight="1" hidden="1">
      <c r="A358" s="26" t="s">
        <v>62</v>
      </c>
      <c r="B358" s="24">
        <v>115164.536879</v>
      </c>
      <c r="C358" s="24">
        <v>21696.457692000004</v>
      </c>
      <c r="D358" s="24">
        <f t="shared" si="45"/>
        <v>136860.99457100002</v>
      </c>
      <c r="E358" s="17">
        <f t="shared" si="46"/>
        <v>-93468.079187</v>
      </c>
      <c r="F358" s="19">
        <f t="shared" si="47"/>
        <v>0.18839530188703693</v>
      </c>
    </row>
    <row r="359" spans="1:6" ht="17.25" customHeight="1">
      <c r="A359" s="26"/>
      <c r="B359" s="24"/>
      <c r="C359" s="24"/>
      <c r="D359" s="24"/>
      <c r="E359" s="17"/>
      <c r="F359" s="19"/>
    </row>
    <row r="360" spans="1:6" ht="17.25" customHeight="1">
      <c r="A360" s="35">
        <v>2015</v>
      </c>
      <c r="B360" s="24"/>
      <c r="C360" s="24"/>
      <c r="D360" s="24"/>
      <c r="E360" s="17"/>
      <c r="F360" s="19"/>
    </row>
    <row r="361" spans="1:6" ht="17.25" customHeight="1" hidden="1">
      <c r="A361" s="35" t="s">
        <v>102</v>
      </c>
      <c r="B361" s="24">
        <v>165867.840072</v>
      </c>
      <c r="C361" s="24">
        <v>13888.07502</v>
      </c>
      <c r="D361" s="24">
        <f aca="true" t="shared" si="48" ref="D361:D390">SUM(B361:C361)</f>
        <v>179755.91509199998</v>
      </c>
      <c r="E361" s="17">
        <f aca="true" t="shared" si="49" ref="E361:E390">($C361)-$B361</f>
        <v>-151979.765052</v>
      </c>
      <c r="F361" s="19">
        <f aca="true" t="shared" si="50" ref="F361:F384">($C361/$B361)</f>
        <v>0.08372976349105081</v>
      </c>
    </row>
    <row r="362" spans="1:6" ht="17.25" customHeight="1" hidden="1">
      <c r="A362" s="35" t="s">
        <v>103</v>
      </c>
      <c r="B362" s="24">
        <v>102692.814738</v>
      </c>
      <c r="C362" s="24">
        <v>13712.73231</v>
      </c>
      <c r="D362" s="24">
        <f t="shared" si="48"/>
        <v>116405.54704800001</v>
      </c>
      <c r="E362" s="17">
        <f t="shared" si="49"/>
        <v>-88980.082428</v>
      </c>
      <c r="F362" s="19">
        <f t="shared" si="50"/>
        <v>0.133531565426318</v>
      </c>
    </row>
    <row r="363" spans="1:6" ht="17.25" customHeight="1" hidden="1">
      <c r="A363" s="35" t="s">
        <v>104</v>
      </c>
      <c r="B363" s="24">
        <v>121628.927572</v>
      </c>
      <c r="C363" s="24">
        <v>12196.867211</v>
      </c>
      <c r="D363" s="24">
        <f t="shared" si="48"/>
        <v>133825.794783</v>
      </c>
      <c r="E363" s="17">
        <f t="shared" si="49"/>
        <v>-109432.060361</v>
      </c>
      <c r="F363" s="19">
        <f t="shared" si="50"/>
        <v>0.10027932872942491</v>
      </c>
    </row>
    <row r="364" spans="1:6" ht="17.25" customHeight="1">
      <c r="A364" s="35" t="s">
        <v>106</v>
      </c>
      <c r="B364" s="24">
        <v>77651.674375</v>
      </c>
      <c r="C364" s="24">
        <v>11018.53636</v>
      </c>
      <c r="D364" s="24">
        <f t="shared" si="48"/>
        <v>88670.210735</v>
      </c>
      <c r="E364" s="17">
        <f t="shared" si="49"/>
        <v>-66633.138015</v>
      </c>
      <c r="F364" s="19">
        <f t="shared" si="50"/>
        <v>0.14189695777567707</v>
      </c>
    </row>
    <row r="365" spans="1:6" ht="17.25" customHeight="1">
      <c r="A365" s="35" t="s">
        <v>107</v>
      </c>
      <c r="B365" s="24">
        <v>62761.95071663591</v>
      </c>
      <c r="C365" s="24">
        <v>9018.673539000001</v>
      </c>
      <c r="D365" s="24">
        <f t="shared" si="48"/>
        <v>71780.6242556359</v>
      </c>
      <c r="E365" s="17">
        <f t="shared" si="49"/>
        <v>-53743.27717763591</v>
      </c>
      <c r="F365" s="19">
        <f t="shared" si="50"/>
        <v>0.1436965141462609</v>
      </c>
    </row>
    <row r="366" spans="1:6" ht="17.25" customHeight="1">
      <c r="A366" s="35" t="s">
        <v>108</v>
      </c>
      <c r="B366" s="24">
        <v>100585.230577</v>
      </c>
      <c r="C366" s="24">
        <v>15920.400134999996</v>
      </c>
      <c r="D366" s="24">
        <f t="shared" si="48"/>
        <v>116505.63071199998</v>
      </c>
      <c r="E366" s="17">
        <f t="shared" si="49"/>
        <v>-84664.830442</v>
      </c>
      <c r="F366" s="19">
        <f t="shared" si="50"/>
        <v>0.1582777117840637</v>
      </c>
    </row>
    <row r="367" spans="1:6" ht="17.25" customHeight="1">
      <c r="A367" s="35" t="s">
        <v>110</v>
      </c>
      <c r="B367" s="24">
        <v>86563.275867</v>
      </c>
      <c r="C367" s="24">
        <v>15731.216506139826</v>
      </c>
      <c r="D367" s="24">
        <f t="shared" si="48"/>
        <v>102294.49237313983</v>
      </c>
      <c r="E367" s="17">
        <f t="shared" si="49"/>
        <v>-70832.05936086018</v>
      </c>
      <c r="F367" s="19">
        <f t="shared" si="50"/>
        <v>0.18173083618404215</v>
      </c>
    </row>
    <row r="368" spans="1:6" ht="17.25" customHeight="1">
      <c r="A368" s="35" t="s">
        <v>111</v>
      </c>
      <c r="B368" s="24">
        <v>93648.58714</v>
      </c>
      <c r="C368" s="24">
        <v>19487.991923</v>
      </c>
      <c r="D368" s="24">
        <f t="shared" si="48"/>
        <v>113136.57906300001</v>
      </c>
      <c r="E368" s="17">
        <f t="shared" si="49"/>
        <v>-74160.595217</v>
      </c>
      <c r="F368" s="19">
        <f t="shared" si="50"/>
        <v>0.20809702012766534</v>
      </c>
    </row>
    <row r="369" spans="1:6" ht="17.25" customHeight="1">
      <c r="A369" s="35" t="s">
        <v>63</v>
      </c>
      <c r="B369" s="24">
        <v>82482.2163884774</v>
      </c>
      <c r="C369" s="24">
        <v>21436.180928188074</v>
      </c>
      <c r="D369" s="24">
        <f t="shared" si="48"/>
        <v>103918.39731666548</v>
      </c>
      <c r="E369" s="17">
        <f t="shared" si="49"/>
        <v>-61046.035460289335</v>
      </c>
      <c r="F369" s="19">
        <f t="shared" si="50"/>
        <v>0.2598885173893395</v>
      </c>
    </row>
    <row r="370" spans="1:6" ht="17.25" customHeight="1">
      <c r="A370" s="35" t="s">
        <v>60</v>
      </c>
      <c r="B370" s="24">
        <v>83275.42593386087</v>
      </c>
      <c r="C370" s="24">
        <v>17481.004746998136</v>
      </c>
      <c r="D370" s="24">
        <f t="shared" si="48"/>
        <v>100756.430680859</v>
      </c>
      <c r="E370" s="17">
        <f t="shared" si="49"/>
        <v>-65794.42118686273</v>
      </c>
      <c r="F370" s="19">
        <f t="shared" si="50"/>
        <v>0.20991792657874755</v>
      </c>
    </row>
    <row r="371" spans="1:6" ht="17.25" customHeight="1">
      <c r="A371" s="35" t="s">
        <v>61</v>
      </c>
      <c r="B371" s="24">
        <v>83619.780761</v>
      </c>
      <c r="C371" s="24">
        <v>21803.027841</v>
      </c>
      <c r="D371" s="24">
        <f t="shared" si="48"/>
        <v>105422.808602</v>
      </c>
      <c r="E371" s="17">
        <f t="shared" si="49"/>
        <v>-61816.75292</v>
      </c>
      <c r="F371" s="19">
        <f t="shared" si="50"/>
        <v>0.26074007420943707</v>
      </c>
    </row>
    <row r="372" spans="1:6" ht="17.25" customHeight="1">
      <c r="A372" s="35" t="s">
        <v>62</v>
      </c>
      <c r="B372" s="24">
        <v>73115.410214</v>
      </c>
      <c r="C372" s="24">
        <v>18250.92190306575</v>
      </c>
      <c r="D372" s="24">
        <f t="shared" si="48"/>
        <v>91366.33211706576</v>
      </c>
      <c r="E372" s="17">
        <f t="shared" si="49"/>
        <v>-54864.48831093425</v>
      </c>
      <c r="F372" s="19">
        <f t="shared" si="50"/>
        <v>0.24961799228982645</v>
      </c>
    </row>
    <row r="373" spans="1:6" ht="17.25" customHeight="1">
      <c r="A373" s="35">
        <v>2016</v>
      </c>
      <c r="B373" s="24"/>
      <c r="C373" s="24"/>
      <c r="D373" s="24"/>
      <c r="E373" s="17"/>
      <c r="F373" s="19"/>
    </row>
    <row r="374" spans="1:7" ht="17.25" customHeight="1">
      <c r="A374" s="35" t="s">
        <v>51</v>
      </c>
      <c r="B374" s="24">
        <v>73582.67337399999</v>
      </c>
      <c r="C374" s="24">
        <v>14636.7515718078</v>
      </c>
      <c r="D374" s="24">
        <f t="shared" si="48"/>
        <v>88219.42494580778</v>
      </c>
      <c r="E374" s="17">
        <f t="shared" si="49"/>
        <v>-58945.92180219219</v>
      </c>
      <c r="F374" s="19">
        <f t="shared" si="50"/>
        <v>0.1989157351950685</v>
      </c>
      <c r="G374" s="45"/>
    </row>
    <row r="375" spans="1:7" ht="17.25" customHeight="1">
      <c r="A375" s="35" t="s">
        <v>52</v>
      </c>
      <c r="B375" s="24">
        <v>79679.51281399999</v>
      </c>
      <c r="C375" s="24">
        <v>20033.537476999998</v>
      </c>
      <c r="D375" s="24">
        <f t="shared" si="48"/>
        <v>99713.05029099999</v>
      </c>
      <c r="E375" s="17">
        <f t="shared" si="49"/>
        <v>-59645.97533699999</v>
      </c>
      <c r="F375" s="19">
        <f t="shared" si="50"/>
        <v>0.2514264554273232</v>
      </c>
      <c r="G375" s="45"/>
    </row>
    <row r="376" spans="1:7" ht="17.25" customHeight="1">
      <c r="A376" s="35" t="s">
        <v>53</v>
      </c>
      <c r="B376" s="24">
        <v>74350.72986999998</v>
      </c>
      <c r="C376" s="24">
        <v>11811.074036000002</v>
      </c>
      <c r="D376" s="24">
        <f t="shared" si="48"/>
        <v>86161.80390599999</v>
      </c>
      <c r="E376" s="17">
        <f t="shared" si="49"/>
        <v>-62539.655833999976</v>
      </c>
      <c r="F376" s="19">
        <f t="shared" si="50"/>
        <v>0.15885619491094854</v>
      </c>
      <c r="G376" s="45"/>
    </row>
    <row r="377" spans="1:7" ht="17.25" customHeight="1">
      <c r="A377" s="35" t="s">
        <v>54</v>
      </c>
      <c r="B377" s="24">
        <v>78619.22420200001</v>
      </c>
      <c r="C377" s="24">
        <v>10284.884580999998</v>
      </c>
      <c r="D377" s="24">
        <f t="shared" si="48"/>
        <v>88904.108783</v>
      </c>
      <c r="E377" s="17">
        <f t="shared" si="49"/>
        <v>-68334.33962100002</v>
      </c>
      <c r="F377" s="19">
        <f t="shared" si="50"/>
        <v>0.13081895281203193</v>
      </c>
      <c r="G377" s="45"/>
    </row>
    <row r="378" spans="1:7" ht="17.25" customHeight="1">
      <c r="A378" s="35" t="s">
        <v>55</v>
      </c>
      <c r="B378" s="24">
        <v>83918.00690499999</v>
      </c>
      <c r="C378" s="24">
        <v>11316.88668913</v>
      </c>
      <c r="D378" s="24">
        <f t="shared" si="48"/>
        <v>95234.89359412999</v>
      </c>
      <c r="E378" s="17">
        <f t="shared" si="49"/>
        <v>-72601.12021586999</v>
      </c>
      <c r="F378" s="19">
        <f t="shared" si="50"/>
        <v>0.13485647605932022</v>
      </c>
      <c r="G378" s="45"/>
    </row>
    <row r="379" spans="1:7" ht="17.25" customHeight="1">
      <c r="A379" s="35" t="s">
        <v>115</v>
      </c>
      <c r="B379" s="24">
        <v>82495.80503753028</v>
      </c>
      <c r="C379" s="24">
        <v>10103.10198</v>
      </c>
      <c r="D379" s="24">
        <f t="shared" si="48"/>
        <v>92598.90701753029</v>
      </c>
      <c r="E379" s="17">
        <f t="shared" si="49"/>
        <v>-72392.70305753028</v>
      </c>
      <c r="F379" s="19">
        <f t="shared" si="50"/>
        <v>0.12246806944187935</v>
      </c>
      <c r="G379" s="45"/>
    </row>
    <row r="380" spans="1:7" ht="17.25" customHeight="1">
      <c r="A380" s="35" t="s">
        <v>116</v>
      </c>
      <c r="B380" s="24">
        <v>82028.54084499998</v>
      </c>
      <c r="C380" s="24">
        <v>15893.919799</v>
      </c>
      <c r="D380" s="24">
        <f t="shared" si="48"/>
        <v>97922.46064399998</v>
      </c>
      <c r="E380" s="17">
        <f t="shared" si="49"/>
        <v>-66134.62104599999</v>
      </c>
      <c r="F380" s="19">
        <f t="shared" si="50"/>
        <v>0.19376085000747403</v>
      </c>
      <c r="G380" s="45"/>
    </row>
    <row r="381" spans="1:7" ht="17.25" customHeight="1">
      <c r="A381" s="35" t="s">
        <v>117</v>
      </c>
      <c r="B381" s="24">
        <v>121257.29842499996</v>
      </c>
      <c r="C381" s="24">
        <v>20093.256151</v>
      </c>
      <c r="D381" s="24">
        <f t="shared" si="48"/>
        <v>141350.55457599997</v>
      </c>
      <c r="E381" s="17">
        <f t="shared" si="49"/>
        <v>-101164.04227399995</v>
      </c>
      <c r="F381" s="19">
        <f t="shared" si="50"/>
        <v>0.1657076020329455</v>
      </c>
      <c r="G381" s="45"/>
    </row>
    <row r="382" spans="1:7" ht="17.25" customHeight="1">
      <c r="A382" s="35" t="s">
        <v>118</v>
      </c>
      <c r="B382" s="24">
        <v>108979.02150199999</v>
      </c>
      <c r="C382" s="24">
        <v>17558.971535</v>
      </c>
      <c r="D382" s="24">
        <f t="shared" si="48"/>
        <v>126537.993037</v>
      </c>
      <c r="E382" s="17">
        <f t="shared" si="49"/>
        <v>-91420.04996699998</v>
      </c>
      <c r="F382" s="19">
        <f t="shared" si="50"/>
        <v>0.16112249213650498</v>
      </c>
      <c r="G382" s="45"/>
    </row>
    <row r="383" spans="1:7" ht="17.25" customHeight="1">
      <c r="A383" s="35" t="s">
        <v>120</v>
      </c>
      <c r="B383" s="24">
        <v>75584.85811100001</v>
      </c>
      <c r="C383" s="24">
        <v>14724.202890999999</v>
      </c>
      <c r="D383" s="24">
        <f t="shared" si="48"/>
        <v>90309.061002</v>
      </c>
      <c r="E383" s="17">
        <f t="shared" si="49"/>
        <v>-60860.65522000001</v>
      </c>
      <c r="F383" s="19">
        <f t="shared" si="50"/>
        <v>0.1948036056292756</v>
      </c>
      <c r="G383" s="46"/>
    </row>
    <row r="384" spans="1:7" ht="17.25" customHeight="1">
      <c r="A384" s="35" t="s">
        <v>121</v>
      </c>
      <c r="B384" s="24">
        <v>81863.02414999997</v>
      </c>
      <c r="C384" s="24">
        <v>16039.688364</v>
      </c>
      <c r="D384" s="24">
        <f t="shared" si="48"/>
        <v>97902.71251399997</v>
      </c>
      <c r="E384" s="17">
        <f t="shared" si="49"/>
        <v>-65823.33578599997</v>
      </c>
      <c r="F384" s="19">
        <f t="shared" si="50"/>
        <v>0.19593324984684193</v>
      </c>
      <c r="G384" s="46"/>
    </row>
    <row r="385" spans="1:6" ht="17.25" customHeight="1">
      <c r="A385" s="35" t="s">
        <v>122</v>
      </c>
      <c r="B385" s="24">
        <v>77236.951055</v>
      </c>
      <c r="C385" s="24">
        <v>18548.051373</v>
      </c>
      <c r="D385" s="24">
        <f t="shared" si="48"/>
        <v>95785.00242799999</v>
      </c>
      <c r="E385" s="17">
        <f t="shared" si="49"/>
        <v>-58688.899682</v>
      </c>
      <c r="F385" s="19">
        <f>($C385/$B385)</f>
        <v>0.24014478976250675</v>
      </c>
    </row>
    <row r="386" spans="1:6" ht="17.25" customHeight="1">
      <c r="A386" s="35">
        <v>2017</v>
      </c>
      <c r="B386" s="24"/>
      <c r="C386" s="24"/>
      <c r="D386" s="24"/>
      <c r="E386" s="17"/>
      <c r="F386" s="19"/>
    </row>
    <row r="387" spans="1:6" ht="17.25" customHeight="1">
      <c r="A387" s="35" t="s">
        <v>51</v>
      </c>
      <c r="B387" s="24">
        <v>88837.19869300003</v>
      </c>
      <c r="C387" s="24">
        <v>16433.383435</v>
      </c>
      <c r="D387" s="24">
        <f t="shared" si="48"/>
        <v>105270.58212800002</v>
      </c>
      <c r="E387" s="17">
        <f t="shared" si="49"/>
        <v>-72403.81525800003</v>
      </c>
      <c r="F387" s="19">
        <f>($C387/$B387)</f>
        <v>0.18498313405614936</v>
      </c>
    </row>
    <row r="388" spans="1:6" ht="17.25" customHeight="1">
      <c r="A388" s="35" t="s">
        <v>52</v>
      </c>
      <c r="B388" s="24">
        <v>92777.79564600004</v>
      </c>
      <c r="C388" s="24">
        <v>15363.73119</v>
      </c>
      <c r="D388" s="24">
        <f t="shared" si="48"/>
        <v>108141.52683600005</v>
      </c>
      <c r="E388" s="17">
        <f t="shared" si="49"/>
        <v>-77414.06445600004</v>
      </c>
      <c r="F388" s="19">
        <f>($C388/$B388)</f>
        <v>0.16559707075409894</v>
      </c>
    </row>
    <row r="389" spans="1:6" ht="17.25" customHeight="1">
      <c r="A389" s="35" t="s">
        <v>53</v>
      </c>
      <c r="B389" s="24">
        <v>121946.01935799999</v>
      </c>
      <c r="C389" s="24">
        <v>15726.988459</v>
      </c>
      <c r="D389" s="24">
        <f t="shared" si="48"/>
        <v>137673.00781699998</v>
      </c>
      <c r="E389" s="17">
        <f t="shared" si="49"/>
        <v>-106219.03089899999</v>
      </c>
      <c r="F389" s="19">
        <f>($C389/$B389)</f>
        <v>0.12896680467141683</v>
      </c>
    </row>
    <row r="390" spans="1:6" ht="17.25" customHeight="1">
      <c r="A390" s="35" t="s">
        <v>54</v>
      </c>
      <c r="B390" s="24">
        <v>93963.59657599998</v>
      </c>
      <c r="C390" s="24">
        <v>13793.432963000008</v>
      </c>
      <c r="D390" s="24">
        <f t="shared" si="48"/>
        <v>107757.029539</v>
      </c>
      <c r="E390" s="17">
        <f t="shared" si="49"/>
        <v>-80170.16361299997</v>
      </c>
      <c r="F390" s="19">
        <f>($C390/$B390)</f>
        <v>0.14679549810381676</v>
      </c>
    </row>
    <row r="391" spans="1:6" ht="17.25" customHeight="1">
      <c r="A391" s="35"/>
      <c r="B391" s="24"/>
      <c r="C391" s="24"/>
      <c r="D391" s="24"/>
      <c r="E391" s="17"/>
      <c r="F391" s="19"/>
    </row>
    <row r="392" spans="1:6" ht="12" customHeight="1">
      <c r="A392" s="42"/>
      <c r="B392" s="14"/>
      <c r="C392" s="14"/>
      <c r="D392" s="14"/>
      <c r="E392" s="14"/>
      <c r="F392" s="14"/>
    </row>
    <row r="393" spans="1:6" ht="15" customHeight="1">
      <c r="A393" s="47" t="s">
        <v>124</v>
      </c>
      <c r="B393" s="21"/>
      <c r="C393" s="21"/>
      <c r="D393" s="21"/>
      <c r="E393" s="21"/>
      <c r="F393" s="10"/>
    </row>
    <row r="394" spans="1:6" ht="15" customHeight="1">
      <c r="A394" s="47" t="s">
        <v>125</v>
      </c>
      <c r="B394" s="21"/>
      <c r="C394" s="21"/>
      <c r="D394" s="21"/>
      <c r="E394" s="21"/>
      <c r="F394" s="10"/>
    </row>
    <row r="395" spans="1:6" ht="14.25" customHeight="1">
      <c r="A395" s="13"/>
      <c r="B395" s="6"/>
      <c r="C395" s="27"/>
      <c r="D395" s="27"/>
      <c r="E395" s="27"/>
      <c r="F395" s="7"/>
    </row>
    <row r="399" spans="2:5" ht="15.75">
      <c r="B399" s="29"/>
      <c r="C399" s="29"/>
      <c r="E399" s="4"/>
    </row>
    <row r="400" ht="15.75">
      <c r="E400" s="4"/>
    </row>
    <row r="401" ht="15.75">
      <c r="E401" s="4"/>
    </row>
    <row r="402" ht="15.75">
      <c r="E402" s="4"/>
    </row>
    <row r="404" spans="1:5" ht="15.75">
      <c r="A404"/>
      <c r="B404"/>
      <c r="C404"/>
      <c r="D404"/>
      <c r="E404"/>
    </row>
    <row r="405" spans="1:5" ht="15.75">
      <c r="A405"/>
      <c r="B405"/>
      <c r="C405"/>
      <c r="D405"/>
      <c r="E405"/>
    </row>
    <row r="406" spans="1:5" ht="15.75">
      <c r="A406"/>
      <c r="B406"/>
      <c r="C406"/>
      <c r="D406"/>
      <c r="E406"/>
    </row>
    <row r="407" spans="1:5" ht="15.75">
      <c r="A407"/>
      <c r="B407"/>
      <c r="C407"/>
      <c r="D407"/>
      <c r="E407"/>
    </row>
    <row r="408" spans="1:5" ht="15.75">
      <c r="A408"/>
      <c r="B408"/>
      <c r="C408"/>
      <c r="D408"/>
      <c r="E408"/>
    </row>
    <row r="409" spans="1:5" ht="15.75">
      <c r="A409"/>
      <c r="B409"/>
      <c r="C409"/>
      <c r="D409"/>
      <c r="E409"/>
    </row>
    <row r="410" spans="1:5" ht="15.75">
      <c r="A410"/>
      <c r="B410"/>
      <c r="C410"/>
      <c r="D410"/>
      <c r="E410"/>
    </row>
    <row r="411" spans="1:5" ht="15.75">
      <c r="A411"/>
      <c r="B411"/>
      <c r="C411"/>
      <c r="D411"/>
      <c r="E411"/>
    </row>
    <row r="412" spans="1:5" ht="15.75">
      <c r="A412"/>
      <c r="B412"/>
      <c r="C412"/>
      <c r="D412"/>
      <c r="E412"/>
    </row>
    <row r="413" spans="1:5" ht="15.75">
      <c r="A413"/>
      <c r="B413"/>
      <c r="C413"/>
      <c r="D413"/>
      <c r="E413"/>
    </row>
    <row r="414" spans="1:5" ht="15.75">
      <c r="A414"/>
      <c r="B414"/>
      <c r="C414"/>
      <c r="D414"/>
      <c r="E414"/>
    </row>
    <row r="415" spans="1:5" ht="15.75">
      <c r="A415"/>
      <c r="B415"/>
      <c r="C415"/>
      <c r="D415"/>
      <c r="E415"/>
    </row>
    <row r="416" spans="1:5" ht="15.75">
      <c r="A416"/>
      <c r="B416"/>
      <c r="C416"/>
      <c r="D416"/>
      <c r="E416"/>
    </row>
    <row r="417" spans="1:5" ht="15.75">
      <c r="A417"/>
      <c r="B417"/>
      <c r="C417"/>
      <c r="D417"/>
      <c r="E417"/>
    </row>
  </sheetData>
  <sheetProtection/>
  <mergeCells count="2">
    <mergeCell ref="A3:F3"/>
    <mergeCell ref="A4:F4"/>
  </mergeCells>
  <printOptions/>
  <pageMargins left="1.31" right="0.15748031496062992" top="0.33" bottom="0.15748031496062992" header="0.45" footer="0.2362204724409449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2017-07-18T14:55:35Z</cp:lastPrinted>
  <dcterms:created xsi:type="dcterms:W3CDTF">2000-07-14T14:03:56Z</dcterms:created>
  <dcterms:modified xsi:type="dcterms:W3CDTF">2017-07-18T15:01:57Z</dcterms:modified>
  <cp:category/>
  <cp:version/>
  <cp:contentType/>
  <cp:contentStatus/>
</cp:coreProperties>
</file>