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80" windowHeight="5145" activeTab="0"/>
  </bookViews>
  <sheets>
    <sheet name="A" sheetId="1" r:id="rId1"/>
  </sheets>
  <definedNames>
    <definedName name="_Order1" hidden="1">255</definedName>
    <definedName name="_Order2" hidden="1">255</definedName>
    <definedName name="_xlnm.Print_Area" localSheetId="0">'A'!$3:$63</definedName>
  </definedNames>
  <calcPr fullCalcOnLoad="1"/>
</workbook>
</file>

<file path=xl/sharedStrings.xml><?xml version="1.0" encoding="utf-8"?>
<sst xmlns="http://schemas.openxmlformats.org/spreadsheetml/2006/main" count="399" uniqueCount="135">
  <si>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</si>
  <si>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</si>
  <si>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</si>
  <si>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</si>
  <si>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</si>
  <si>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</si>
  <si>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</si>
  <si>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</si>
  <si>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</si>
  <si>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</si>
  <si>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</si>
  <si>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</si>
  <si>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</si>
  <si>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</si>
  <si>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</si>
  <si>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</si>
  <si>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</si>
  <si>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</si>
  <si>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</si>
  <si>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</si>
  <si>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</si>
  <si>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</si>
  <si>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</si>
  <si>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</si>
  <si>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</si>
  <si>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</si>
  <si>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</si>
  <si>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</si>
  <si>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</si>
  <si>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 xml:space="preserve">                                         Période</t>
  </si>
  <si>
    <t>IV.4</t>
  </si>
  <si>
    <t xml:space="preserve">          18. Autres biens de production:</t>
  </si>
  <si>
    <t xml:space="preserve">              10. Métallurgie</t>
  </si>
  <si>
    <t>2007</t>
  </si>
  <si>
    <t xml:space="preserve">   (en million de BIF et en Tonnes)</t>
  </si>
  <si>
    <t xml:space="preserve">STRUCTURE DES IMPORTATIONS </t>
  </si>
  <si>
    <t xml:space="preserve">    Janvier-mars 2010</t>
  </si>
  <si>
    <t>Janvier-avril 2010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</si>
  <si>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</si>
  <si>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</si>
  <si>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</si>
  <si>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</si>
  <si>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</si>
  <si>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</si>
  <si>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</si>
  <si>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</si>
  <si>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</si>
  <si>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</si>
  <si>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Janvier-mai 2010</t>
  </si>
  <si>
    <t>Janvier-juin 2010</t>
  </si>
  <si>
    <t>Janvier-juillet 2010</t>
  </si>
  <si>
    <t>janvier-septembre 2010</t>
  </si>
  <si>
    <t>Janvier-octobre 2010</t>
  </si>
  <si>
    <t>Janvier-décembre 2010</t>
  </si>
  <si>
    <t>Janvier  2011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</si>
  <si>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</si>
  <si>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</si>
  <si>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</si>
  <si>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</si>
  <si>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</si>
  <si>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</si>
  <si>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</si>
  <si>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</si>
  <si>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</si>
  <si>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Janvier-novembre 2010</t>
  </si>
  <si>
    <t>Janvier-février 2010</t>
  </si>
  <si>
    <t>Janvier-août 2010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</si>
  <si>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</si>
  <si>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</si>
  <si>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</si>
  <si>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</si>
  <si>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</si>
  <si>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</si>
  <si>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</si>
  <si>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</si>
  <si>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</si>
  <si>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</si>
  <si>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</si>
  <si>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</si>
  <si>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</si>
  <si>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</si>
  <si>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</si>
  <si>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  2013</t>
  </si>
  <si>
    <t>Février  2013</t>
  </si>
  <si>
    <t>mars 2013</t>
  </si>
  <si>
    <t>avril 2013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</si>
  <si>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</si>
  <si>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</si>
  <si>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</si>
  <si>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</si>
  <si>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</si>
  <si>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</si>
  <si>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</si>
  <si>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</si>
  <si>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</si>
  <si>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</si>
  <si>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</si>
  <si>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</si>
  <si>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</si>
  <si>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</si>
  <si>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</si>
  <si>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</si>
  <si>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</si>
  <si>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</si>
  <si>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II. CONSUMER GOODS</t>
  </si>
  <si>
    <t>300. Textiles</t>
  </si>
  <si>
    <t>301. Vehicles</t>
  </si>
  <si>
    <t>302. Other</t>
  </si>
  <si>
    <t>310. Food</t>
  </si>
  <si>
    <t>311. Pharmaceuticals</t>
  </si>
  <si>
    <t>312. Other</t>
  </si>
  <si>
    <t xml:space="preserve">    IMPORTS BY STRUCTURE</t>
  </si>
  <si>
    <t>I. INTERMEDIARY GOODS</t>
  </si>
  <si>
    <t xml:space="preserve">30. Durable </t>
  </si>
  <si>
    <t>31. Non durable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</si>
  <si>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</si>
  <si>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</si>
  <si>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</si>
  <si>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</si>
  <si>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</si>
  <si>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</si>
  <si>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</si>
  <si>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January-november 2012</t>
  </si>
  <si>
    <t>December 2013</t>
  </si>
  <si>
    <t>January-décembre 2012</t>
  </si>
  <si>
    <t>January-december 2013</t>
  </si>
  <si>
    <t>January 2014</t>
  </si>
  <si>
    <t xml:space="preserve">   (in BIF million and Tons)</t>
  </si>
  <si>
    <t>february 2014</t>
  </si>
  <si>
    <t>march 2014</t>
  </si>
  <si>
    <t>april 2014</t>
  </si>
  <si>
    <t>18. Other intermediary goods</t>
  </si>
  <si>
    <t>Source : compiled on basis data of Office Burundais des Recettes (OBR)</t>
  </si>
  <si>
    <t>jan-dec</t>
  </si>
  <si>
    <t>January-August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</si>
</sst>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0.0_)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  <numFmt numFmtId="186" formatCode="#,##0.0_);\(#,##0.0\)"/>
    <numFmt numFmtId="187" formatCode="_-* #,##0.0\ _€_-;\-* #,##0.0\ _€_-;_-* &quot;-&quot;?\ _€_-;_-@_-"/>
    <numFmt numFmtId="188" formatCode="_(* #,##0.0_);_(* \(#,##0.0\);_(* &quot;-&quot;?_);_(@_)"/>
    <numFmt numFmtId="189" formatCode="_(* #,##0.0_);_(* \(#,##0.0\);_(* &quot;-&quot;??_);_(@_)"/>
    <numFmt numFmtId="190" formatCode="#,##0.000_);\(#,##0.000\)"/>
    <numFmt numFmtId="191" formatCode="_(* #,##0.000_);_(* \(#,##0.000\);_(* &quot;-&quot;??_);_(@_)"/>
    <numFmt numFmtId="192" formatCode="_(* #,##0.0000_);_(* \(#,##0.0000\);_(* &quot;-&quot;??_);_(@_)"/>
    <numFmt numFmtId="193" formatCode="_(* #,##0_);_(* \(#,##0\);_(* &quot;-&quot;??_);_(@_)"/>
    <numFmt numFmtId="194" formatCode="_-* #,##0.0_-;\-* #,##0.0_-;_-* &quot;-&quot;?_-;_-@_-"/>
    <numFmt numFmtId="195" formatCode="[$-40C]dddd\ d\ mmmm\ yyyy"/>
    <numFmt numFmtId="196" formatCode="#,##0.0\ _€;\-#,##0.0\ _€"/>
    <numFmt numFmtId="197" formatCode="[$-409]dddd\,\ mmmm\ dd\,\ yyyy"/>
    <numFmt numFmtId="198" formatCode="[$-409]h:mm:ss\ AM/PM"/>
  </numFmts>
  <fonts count="51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name val="Brush Script MT"/>
      <family val="4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4" fillId="0" borderId="13" xfId="0" applyFont="1" applyBorder="1" applyAlignment="1">
      <alignment/>
    </xf>
    <xf numFmtId="18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7" fontId="5" fillId="0" borderId="14" xfId="0" applyNumberFormat="1" applyFont="1" applyBorder="1" applyAlignment="1" quotePrefix="1">
      <alignment horizontal="left"/>
    </xf>
    <xf numFmtId="17" fontId="5" fillId="0" borderId="18" xfId="0" applyNumberFormat="1" applyFont="1" applyBorder="1" applyAlignment="1" quotePrefix="1">
      <alignment horizontal="left"/>
    </xf>
    <xf numFmtId="17" fontId="5" fillId="0" borderId="14" xfId="0" applyNumberFormat="1" applyFont="1" applyBorder="1" applyAlignment="1" quotePrefix="1">
      <alignment horizontal="right"/>
    </xf>
    <xf numFmtId="0" fontId="4" fillId="0" borderId="18" xfId="0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" fontId="5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5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8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80" fontId="4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4" fillId="33" borderId="28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180" fontId="4" fillId="0" borderId="3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2" fillId="0" borderId="19" xfId="0" applyFont="1" applyBorder="1" applyAlignment="1">
      <alignment/>
    </xf>
    <xf numFmtId="37" fontId="5" fillId="0" borderId="1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80" fontId="5" fillId="0" borderId="19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0" fontId="5" fillId="0" borderId="14" xfId="0" applyNumberFormat="1" applyFont="1" applyBorder="1" applyAlignment="1" applyProtection="1">
      <alignment horizontal="right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center"/>
      <protection/>
    </xf>
    <xf numFmtId="180" fontId="4" fillId="0" borderId="19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/>
    </xf>
    <xf numFmtId="37" fontId="4" fillId="0" borderId="18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180" fontId="4" fillId="0" borderId="19" xfId="0" applyNumberFormat="1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37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right"/>
    </xf>
    <xf numFmtId="4" fontId="4" fillId="0" borderId="19" xfId="0" applyNumberFormat="1" applyFont="1" applyBorder="1" applyAlignment="1" applyProtection="1">
      <alignment horizontal="right"/>
      <protection/>
    </xf>
    <xf numFmtId="180" fontId="4" fillId="0" borderId="18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4" fillId="0" borderId="19" xfId="0" applyFont="1" applyFill="1" applyBorder="1" applyAlignment="1">
      <alignment horizontal="left"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4" fillId="0" borderId="19" xfId="0" applyNumberFormat="1" applyFont="1" applyFill="1" applyBorder="1" applyAlignment="1" applyProtection="1">
      <alignment horizontal="center"/>
      <protection/>
    </xf>
    <xf numFmtId="37" fontId="4" fillId="0" borderId="19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80" fontId="4" fillId="0" borderId="19" xfId="0" applyNumberFormat="1" applyFont="1" applyFill="1" applyBorder="1" applyAlignment="1" applyProtection="1">
      <alignment horizontal="right"/>
      <protection/>
    </xf>
    <xf numFmtId="37" fontId="4" fillId="0" borderId="18" xfId="0" applyNumberFormat="1" applyFont="1" applyFill="1" applyBorder="1" applyAlignment="1" applyProtection="1">
      <alignment horizontal="right"/>
      <protection/>
    </xf>
    <xf numFmtId="180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180" fontId="4" fillId="0" borderId="19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5" fillId="0" borderId="20" xfId="0" applyNumberFormat="1" applyFont="1" applyBorder="1" applyAlignment="1" applyProtection="1">
      <alignment horizontal="right"/>
      <protection/>
    </xf>
    <xf numFmtId="180" fontId="5" fillId="0" borderId="2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right"/>
      <protection/>
    </xf>
    <xf numFmtId="180" fontId="4" fillId="0" borderId="11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0" fontId="5" fillId="0" borderId="17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>
      <alignment/>
    </xf>
    <xf numFmtId="3" fontId="5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Border="1" applyAlignment="1">
      <alignment horizontal="center"/>
    </xf>
    <xf numFmtId="37" fontId="4" fillId="0" borderId="20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20" xfId="0" applyNumberFormat="1" applyFont="1" applyBorder="1" applyAlignment="1" applyProtection="1">
      <alignment horizontal="right"/>
      <protection/>
    </xf>
    <xf numFmtId="37" fontId="4" fillId="0" borderId="16" xfId="0" applyNumberFormat="1" applyFont="1" applyBorder="1" applyAlignment="1" applyProtection="1">
      <alignment horizontal="right"/>
      <protection/>
    </xf>
    <xf numFmtId="180" fontId="4" fillId="0" borderId="15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180" fontId="2" fillId="0" borderId="28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80" fontId="3" fillId="0" borderId="19" xfId="0" applyNumberFormat="1" applyFont="1" applyBorder="1" applyAlignment="1" applyProtection="1">
      <alignment horizontal="right"/>
      <protection/>
    </xf>
    <xf numFmtId="3" fontId="3" fillId="0" borderId="20" xfId="0" applyNumberFormat="1" applyFont="1" applyBorder="1" applyAlignment="1" applyProtection="1">
      <alignment horizontal="right"/>
      <protection/>
    </xf>
    <xf numFmtId="3" fontId="4" fillId="34" borderId="0" xfId="0" applyNumberFormat="1" applyFont="1" applyFill="1" applyBorder="1" applyAlignment="1">
      <alignment/>
    </xf>
    <xf numFmtId="0" fontId="2" fillId="0" borderId="19" xfId="0" applyFont="1" applyBorder="1" applyAlignment="1">
      <alignment horizontal="right"/>
    </xf>
    <xf numFmtId="186" fontId="5" fillId="0" borderId="19" xfId="0" applyNumberFormat="1" applyFont="1" applyBorder="1" applyAlignment="1" applyProtection="1">
      <alignment/>
      <protection/>
    </xf>
    <xf numFmtId="185" fontId="5" fillId="0" borderId="19" xfId="0" applyNumberFormat="1" applyFont="1" applyBorder="1" applyAlignment="1" applyProtection="1">
      <alignment horizontal="right"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Border="1" applyAlignment="1" applyProtection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185" fontId="2" fillId="0" borderId="0" xfId="42" applyNumberFormat="1" applyFont="1" applyAlignment="1">
      <alignment/>
    </xf>
    <xf numFmtId="185" fontId="2" fillId="0" borderId="10" xfId="42" applyNumberFormat="1" applyFont="1" applyBorder="1" applyAlignment="1">
      <alignment/>
    </xf>
    <xf numFmtId="185" fontId="2" fillId="0" borderId="12" xfId="42" applyNumberFormat="1" applyFont="1" applyBorder="1" applyAlignment="1">
      <alignment/>
    </xf>
    <xf numFmtId="185" fontId="2" fillId="0" borderId="0" xfId="42" applyNumberFormat="1" applyFont="1" applyBorder="1" applyAlignment="1">
      <alignment/>
    </xf>
    <xf numFmtId="185" fontId="2" fillId="0" borderId="28" xfId="42" applyNumberFormat="1" applyFont="1" applyBorder="1" applyAlignment="1">
      <alignment horizontal="right"/>
    </xf>
    <xf numFmtId="185" fontId="5" fillId="0" borderId="20" xfId="42" applyNumberFormat="1" applyFont="1" applyBorder="1" applyAlignment="1" applyProtection="1">
      <alignment horizontal="right"/>
      <protection/>
    </xf>
    <xf numFmtId="185" fontId="2" fillId="0" borderId="24" xfId="42" applyNumberFormat="1" applyFont="1" applyBorder="1" applyAlignment="1">
      <alignment horizontal="right"/>
    </xf>
    <xf numFmtId="185" fontId="5" fillId="0" borderId="19" xfId="42" applyNumberFormat="1" applyFont="1" applyBorder="1" applyAlignment="1" applyProtection="1">
      <alignment/>
      <protection/>
    </xf>
    <xf numFmtId="185" fontId="4" fillId="0" borderId="19" xfId="42" applyNumberFormat="1" applyFont="1" applyBorder="1" applyAlignment="1">
      <alignment/>
    </xf>
    <xf numFmtId="185" fontId="5" fillId="0" borderId="19" xfId="42" applyNumberFormat="1" applyFont="1" applyBorder="1" applyAlignment="1" applyProtection="1">
      <alignment horizontal="right"/>
      <protection/>
    </xf>
    <xf numFmtId="184" fontId="5" fillId="0" borderId="14" xfId="42" applyNumberFormat="1" applyFont="1" applyBorder="1" applyAlignment="1" applyProtection="1">
      <alignment horizontal="right"/>
      <protection/>
    </xf>
    <xf numFmtId="185" fontId="2" fillId="0" borderId="11" xfId="42" applyNumberFormat="1" applyFont="1" applyBorder="1" applyAlignment="1">
      <alignment/>
    </xf>
    <xf numFmtId="185" fontId="2" fillId="0" borderId="15" xfId="42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185" fontId="2" fillId="0" borderId="29" xfId="42" applyNumberFormat="1" applyFont="1" applyBorder="1" applyAlignment="1">
      <alignment horizontal="right"/>
    </xf>
    <xf numFmtId="184" fontId="30" fillId="0" borderId="19" xfId="42" applyNumberFormat="1" applyFont="1" applyBorder="1" applyAlignment="1">
      <alignment horizontal="right"/>
    </xf>
    <xf numFmtId="185" fontId="5" fillId="0" borderId="17" xfId="42" applyNumberFormat="1" applyFont="1" applyBorder="1" applyAlignment="1" applyProtection="1">
      <alignment horizontal="right"/>
      <protection/>
    </xf>
    <xf numFmtId="180" fontId="2" fillId="0" borderId="17" xfId="0" applyNumberFormat="1" applyFont="1" applyBorder="1" applyAlignment="1">
      <alignment/>
    </xf>
    <xf numFmtId="0" fontId="2" fillId="0" borderId="28" xfId="0" applyFont="1" applyBorder="1" applyAlignment="1">
      <alignment horizontal="right"/>
    </xf>
    <xf numFmtId="185" fontId="30" fillId="0" borderId="19" xfId="42" applyNumberFormat="1" applyFont="1" applyBorder="1" applyAlignment="1">
      <alignment horizontal="right"/>
    </xf>
    <xf numFmtId="185" fontId="4" fillId="0" borderId="0" xfId="42" applyNumberFormat="1" applyFont="1" applyBorder="1" applyAlignment="1">
      <alignment/>
    </xf>
    <xf numFmtId="184" fontId="47" fillId="0" borderId="0" xfId="42" applyNumberFormat="1" applyFont="1" applyAlignment="1">
      <alignment/>
    </xf>
    <xf numFmtId="184" fontId="2" fillId="0" borderId="0" xfId="0" applyNumberFormat="1" applyFont="1" applyAlignment="1">
      <alignment/>
    </xf>
    <xf numFmtId="185" fontId="5" fillId="0" borderId="18" xfId="42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85" fontId="2" fillId="0" borderId="20" xfId="42" applyNumberFormat="1" applyFont="1" applyBorder="1" applyAlignment="1">
      <alignment/>
    </xf>
    <xf numFmtId="184" fontId="4" fillId="0" borderId="0" xfId="42" applyNumberFormat="1" applyFont="1" applyBorder="1" applyAlignment="1">
      <alignment/>
    </xf>
    <xf numFmtId="184" fontId="2" fillId="0" borderId="0" xfId="42" applyNumberFormat="1" applyFont="1" applyAlignment="1">
      <alignment/>
    </xf>
    <xf numFmtId="184" fontId="4" fillId="0" borderId="12" xfId="42" applyNumberFormat="1" applyFont="1" applyBorder="1" applyAlignment="1">
      <alignment/>
    </xf>
    <xf numFmtId="184" fontId="5" fillId="0" borderId="28" xfId="42" applyNumberFormat="1" applyFont="1" applyBorder="1" applyAlignment="1" applyProtection="1">
      <alignment horizontal="right"/>
      <protection/>
    </xf>
    <xf numFmtId="184" fontId="4" fillId="0" borderId="14" xfId="42" applyNumberFormat="1" applyFont="1" applyBorder="1" applyAlignment="1">
      <alignment/>
    </xf>
    <xf numFmtId="184" fontId="2" fillId="0" borderId="17" xfId="42" applyNumberFormat="1" applyFont="1" applyBorder="1" applyAlignment="1">
      <alignment/>
    </xf>
    <xf numFmtId="184" fontId="6" fillId="33" borderId="0" xfId="42" applyNumberFormat="1" applyFont="1" applyFill="1" applyAlignment="1">
      <alignment/>
    </xf>
    <xf numFmtId="185" fontId="4" fillId="0" borderId="12" xfId="42" applyNumberFormat="1" applyFont="1" applyBorder="1" applyAlignment="1">
      <alignment/>
    </xf>
    <xf numFmtId="185" fontId="2" fillId="0" borderId="17" xfId="42" applyNumberFormat="1" applyFont="1" applyBorder="1" applyAlignment="1">
      <alignment/>
    </xf>
    <xf numFmtId="185" fontId="6" fillId="33" borderId="0" xfId="42" applyNumberFormat="1" applyFont="1" applyFill="1" applyAlignment="1">
      <alignment/>
    </xf>
    <xf numFmtId="185" fontId="5" fillId="0" borderId="24" xfId="42" applyNumberFormat="1" applyFont="1" applyBorder="1" applyAlignment="1">
      <alignment horizontal="right"/>
    </xf>
    <xf numFmtId="185" fontId="4" fillId="0" borderId="19" xfId="42" applyNumberFormat="1" applyFont="1" applyBorder="1" applyAlignment="1" applyProtection="1">
      <alignment horizontal="right"/>
      <protection/>
    </xf>
    <xf numFmtId="184" fontId="4" fillId="0" borderId="11" xfId="42" applyNumberFormat="1" applyFont="1" applyBorder="1" applyAlignment="1">
      <alignment horizontal="right"/>
    </xf>
    <xf numFmtId="185" fontId="4" fillId="0" borderId="13" xfId="42" applyNumberFormat="1" applyFont="1" applyBorder="1" applyAlignment="1">
      <alignment horizontal="right"/>
    </xf>
    <xf numFmtId="184" fontId="4" fillId="0" borderId="15" xfId="42" applyNumberFormat="1" applyFont="1" applyBorder="1" applyAlignment="1">
      <alignment horizontal="right"/>
    </xf>
    <xf numFmtId="185" fontId="4" fillId="0" borderId="16" xfId="42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9" xfId="55" applyFont="1" applyBorder="1">
      <alignment/>
      <protection/>
    </xf>
    <xf numFmtId="0" fontId="2" fillId="0" borderId="19" xfId="55" applyFont="1" applyBorder="1">
      <alignment/>
      <protection/>
    </xf>
    <xf numFmtId="0" fontId="2" fillId="0" borderId="19" xfId="55" applyFont="1" applyBorder="1" applyAlignment="1">
      <alignment horizontal="left"/>
      <protection/>
    </xf>
    <xf numFmtId="0" fontId="2" fillId="0" borderId="19" xfId="55" applyFont="1" applyFill="1" applyBorder="1" applyAlignment="1">
      <alignment horizontal="left"/>
      <protection/>
    </xf>
    <xf numFmtId="0" fontId="4" fillId="0" borderId="19" xfId="0" applyFont="1" applyBorder="1" applyAlignment="1">
      <alignment/>
    </xf>
    <xf numFmtId="184" fontId="2" fillId="0" borderId="0" xfId="42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84" fontId="2" fillId="0" borderId="12" xfId="42" applyNumberFormat="1" applyFont="1" applyBorder="1" applyAlignment="1">
      <alignment/>
    </xf>
    <xf numFmtId="185" fontId="5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84" fontId="2" fillId="0" borderId="10" xfId="42" applyNumberFormat="1" applyFont="1" applyBorder="1" applyAlignment="1">
      <alignment/>
    </xf>
    <xf numFmtId="189" fontId="2" fillId="0" borderId="0" xfId="42" applyNumberFormat="1" applyFont="1" applyAlignment="1">
      <alignment/>
    </xf>
    <xf numFmtId="190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" fontId="5" fillId="0" borderId="19" xfId="0" applyNumberFormat="1" applyFont="1" applyBorder="1" applyAlignment="1">
      <alignment/>
    </xf>
    <xf numFmtId="184" fontId="5" fillId="0" borderId="19" xfId="42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180" fontId="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180" fontId="3" fillId="0" borderId="20" xfId="0" applyNumberFormat="1" applyFont="1" applyBorder="1" applyAlignment="1" applyProtection="1">
      <alignment horizontal="right"/>
      <protection/>
    </xf>
    <xf numFmtId="184" fontId="5" fillId="0" borderId="20" xfId="42" applyNumberFormat="1" applyFont="1" applyBorder="1" applyAlignment="1" applyProtection="1">
      <alignment horizontal="right"/>
      <protection/>
    </xf>
    <xf numFmtId="185" fontId="4" fillId="0" borderId="17" xfId="42" applyNumberFormat="1" applyFont="1" applyBorder="1" applyAlignment="1">
      <alignment/>
    </xf>
    <xf numFmtId="186" fontId="5" fillId="0" borderId="19" xfId="42" applyNumberFormat="1" applyFont="1" applyBorder="1" applyAlignment="1" applyProtection="1">
      <alignment horizontal="right"/>
      <protection/>
    </xf>
    <xf numFmtId="184" fontId="4" fillId="0" borderId="19" xfId="42" applyNumberFormat="1" applyFont="1" applyBorder="1" applyAlignment="1" applyProtection="1">
      <alignment horizontal="right"/>
      <protection/>
    </xf>
    <xf numFmtId="186" fontId="4" fillId="0" borderId="19" xfId="42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>
      <alignment horizontal="right"/>
    </xf>
    <xf numFmtId="180" fontId="2" fillId="0" borderId="19" xfId="0" applyNumberFormat="1" applyFont="1" applyBorder="1" applyAlignment="1" applyProtection="1">
      <alignment horizontal="right"/>
      <protection/>
    </xf>
    <xf numFmtId="3" fontId="2" fillId="0" borderId="19" xfId="0" applyNumberFormat="1" applyFont="1" applyBorder="1" applyAlignment="1" applyProtection="1">
      <alignment horizontal="right"/>
      <protection/>
    </xf>
    <xf numFmtId="185" fontId="48" fillId="0" borderId="19" xfId="42" applyNumberFormat="1" applyFont="1" applyBorder="1" applyAlignment="1" applyProtection="1">
      <alignment horizontal="right"/>
      <protection/>
    </xf>
    <xf numFmtId="185" fontId="49" fillId="0" borderId="19" xfId="42" applyNumberFormat="1" applyFont="1" applyBorder="1" applyAlignment="1" applyProtection="1">
      <alignment horizontal="right"/>
      <protection/>
    </xf>
    <xf numFmtId="184" fontId="5" fillId="0" borderId="17" xfId="42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" fillId="0" borderId="10" xfId="42" applyNumberFormat="1" applyFont="1" applyBorder="1" applyAlignment="1">
      <alignment horizontal="center"/>
    </xf>
    <xf numFmtId="184" fontId="4" fillId="0" borderId="17" xfId="42" applyNumberFormat="1" applyFont="1" applyBorder="1" applyAlignment="1">
      <alignment/>
    </xf>
    <xf numFmtId="184" fontId="5" fillId="0" borderId="19" xfId="0" applyNumberFormat="1" applyFont="1" applyBorder="1" applyAlignment="1" applyProtection="1">
      <alignment horizontal="right"/>
      <protection/>
    </xf>
    <xf numFmtId="189" fontId="2" fillId="0" borderId="12" xfId="42" applyNumberFormat="1" applyFont="1" applyBorder="1" applyAlignment="1">
      <alignment/>
    </xf>
    <xf numFmtId="189" fontId="3" fillId="0" borderId="0" xfId="42" applyNumberFormat="1" applyFont="1" applyBorder="1" applyAlignment="1">
      <alignment horizontal="center"/>
    </xf>
    <xf numFmtId="189" fontId="2" fillId="0" borderId="10" xfId="42" applyNumberFormat="1" applyFont="1" applyBorder="1" applyAlignment="1">
      <alignment/>
    </xf>
    <xf numFmtId="189" fontId="2" fillId="0" borderId="11" xfId="42" applyNumberFormat="1" applyFont="1" applyBorder="1" applyAlignment="1">
      <alignment/>
    </xf>
    <xf numFmtId="189" fontId="2" fillId="0" borderId="10" xfId="42" applyNumberFormat="1" applyFont="1" applyBorder="1" applyAlignment="1">
      <alignment horizontal="center"/>
    </xf>
    <xf numFmtId="189" fontId="2" fillId="0" borderId="24" xfId="42" applyNumberFormat="1" applyFont="1" applyBorder="1" applyAlignment="1">
      <alignment horizontal="right"/>
    </xf>
    <xf numFmtId="189" fontId="2" fillId="0" borderId="17" xfId="42" applyNumberFormat="1" applyFont="1" applyBorder="1" applyAlignment="1">
      <alignment/>
    </xf>
    <xf numFmtId="189" fontId="5" fillId="0" borderId="19" xfId="42" applyNumberFormat="1" applyFont="1" applyBorder="1" applyAlignment="1" applyProtection="1">
      <alignment horizontal="right"/>
      <protection/>
    </xf>
    <xf numFmtId="193" fontId="2" fillId="0" borderId="0" xfId="42" applyNumberFormat="1" applyFont="1" applyAlignment="1">
      <alignment/>
    </xf>
    <xf numFmtId="193" fontId="2" fillId="0" borderId="12" xfId="42" applyNumberFormat="1" applyFont="1" applyBorder="1" applyAlignment="1">
      <alignment/>
    </xf>
    <xf numFmtId="193" fontId="3" fillId="0" borderId="0" xfId="42" applyNumberFormat="1" applyFont="1" applyBorder="1" applyAlignment="1">
      <alignment horizontal="center"/>
    </xf>
    <xf numFmtId="193" fontId="2" fillId="0" borderId="10" xfId="42" applyNumberFormat="1" applyFont="1" applyBorder="1" applyAlignment="1">
      <alignment/>
    </xf>
    <xf numFmtId="193" fontId="2" fillId="0" borderId="11" xfId="42" applyNumberFormat="1" applyFont="1" applyBorder="1" applyAlignment="1">
      <alignment/>
    </xf>
    <xf numFmtId="193" fontId="2" fillId="0" borderId="10" xfId="42" applyNumberFormat="1" applyFont="1" applyBorder="1" applyAlignment="1">
      <alignment horizontal="center"/>
    </xf>
    <xf numFmtId="193" fontId="2" fillId="0" borderId="24" xfId="42" applyNumberFormat="1" applyFont="1" applyBorder="1" applyAlignment="1">
      <alignment horizontal="right"/>
    </xf>
    <xf numFmtId="193" fontId="2" fillId="0" borderId="17" xfId="42" applyNumberFormat="1" applyFont="1" applyBorder="1" applyAlignment="1">
      <alignment/>
    </xf>
    <xf numFmtId="193" fontId="5" fillId="0" borderId="19" xfId="42" applyNumberFormat="1" applyFont="1" applyBorder="1" applyAlignment="1" applyProtection="1">
      <alignment horizontal="right"/>
      <protection/>
    </xf>
    <xf numFmtId="193" fontId="4" fillId="0" borderId="19" xfId="42" applyNumberFormat="1" applyFont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84" fontId="4" fillId="0" borderId="19" xfId="42" applyNumberFormat="1" applyFont="1" applyBorder="1" applyAlignment="1">
      <alignment horizontal="right"/>
    </xf>
    <xf numFmtId="184" fontId="4" fillId="0" borderId="0" xfId="42" applyNumberFormat="1" applyFont="1" applyBorder="1" applyAlignment="1">
      <alignment horizontal="right"/>
    </xf>
    <xf numFmtId="193" fontId="2" fillId="0" borderId="19" xfId="42" applyNumberFormat="1" applyFont="1" applyBorder="1" applyAlignment="1">
      <alignment horizontal="right"/>
    </xf>
    <xf numFmtId="185" fontId="4" fillId="0" borderId="19" xfId="42" applyNumberFormat="1" applyFont="1" applyBorder="1" applyAlignment="1">
      <alignment horizontal="right"/>
    </xf>
    <xf numFmtId="3" fontId="4" fillId="34" borderId="19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180" fontId="2" fillId="0" borderId="19" xfId="0" applyNumberFormat="1" applyFont="1" applyBorder="1" applyAlignment="1">
      <alignment horizontal="right"/>
    </xf>
    <xf numFmtId="185" fontId="2" fillId="0" borderId="19" xfId="42" applyNumberFormat="1" applyFont="1" applyBorder="1" applyAlignment="1">
      <alignment horizontal="right"/>
    </xf>
    <xf numFmtId="1" fontId="4" fillId="34" borderId="19" xfId="0" applyNumberFormat="1" applyFont="1" applyFill="1" applyBorder="1" applyAlignment="1">
      <alignment horizontal="right"/>
    </xf>
    <xf numFmtId="181" fontId="2" fillId="33" borderId="19" xfId="0" applyNumberFormat="1" applyFont="1" applyFill="1" applyBorder="1" applyAlignment="1">
      <alignment horizontal="right"/>
    </xf>
    <xf numFmtId="181" fontId="0" fillId="0" borderId="19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84" fontId="0" fillId="0" borderId="19" xfId="42" applyNumberFormat="1" applyFont="1" applyBorder="1" applyAlignment="1">
      <alignment horizontal="right"/>
    </xf>
    <xf numFmtId="185" fontId="0" fillId="0" borderId="19" xfId="42" applyNumberFormat="1" applyFont="1" applyBorder="1" applyAlignment="1">
      <alignment horizontal="right"/>
    </xf>
    <xf numFmtId="184" fontId="28" fillId="0" borderId="19" xfId="42" applyNumberFormat="1" applyFon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189" fontId="0" fillId="0" borderId="19" xfId="42" applyNumberFormat="1" applyFont="1" applyBorder="1" applyAlignment="1">
      <alignment horizontal="right"/>
    </xf>
    <xf numFmtId="184" fontId="2" fillId="0" borderId="19" xfId="42" applyNumberFormat="1" applyFont="1" applyBorder="1" applyAlignment="1">
      <alignment horizontal="right"/>
    </xf>
    <xf numFmtId="189" fontId="4" fillId="0" borderId="19" xfId="42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3" fontId="49" fillId="0" borderId="19" xfId="0" applyNumberFormat="1" applyFont="1" applyBorder="1" applyAlignment="1">
      <alignment horizontal="right"/>
    </xf>
    <xf numFmtId="184" fontId="4" fillId="34" borderId="19" xfId="42" applyNumberFormat="1" applyFont="1" applyFill="1" applyBorder="1" applyAlignment="1">
      <alignment horizontal="right"/>
    </xf>
    <xf numFmtId="185" fontId="4" fillId="33" borderId="19" xfId="42" applyNumberFormat="1" applyFont="1" applyFill="1" applyBorder="1" applyAlignment="1">
      <alignment horizontal="right"/>
    </xf>
    <xf numFmtId="184" fontId="5" fillId="0" borderId="19" xfId="42" applyNumberFormat="1" applyFont="1" applyBorder="1" applyAlignment="1">
      <alignment horizontal="right"/>
    </xf>
    <xf numFmtId="185" fontId="5" fillId="0" borderId="19" xfId="42" applyNumberFormat="1" applyFont="1" applyBorder="1" applyAlignment="1">
      <alignment horizontal="right"/>
    </xf>
    <xf numFmtId="184" fontId="4" fillId="0" borderId="14" xfId="42" applyNumberFormat="1" applyFont="1" applyBorder="1" applyAlignment="1">
      <alignment horizontal="right"/>
    </xf>
    <xf numFmtId="184" fontId="45" fillId="0" borderId="19" xfId="42" applyNumberFormat="1" applyFont="1" applyBorder="1" applyAlignment="1">
      <alignment horizontal="right"/>
    </xf>
    <xf numFmtId="193" fontId="4" fillId="0" borderId="19" xfId="42" applyNumberFormat="1" applyFont="1" applyBorder="1" applyAlignment="1">
      <alignment horizontal="right"/>
    </xf>
    <xf numFmtId="1" fontId="0" fillId="0" borderId="19" xfId="0" applyNumberFormat="1" applyFill="1" applyBorder="1" applyAlignment="1">
      <alignment horizontal="right"/>
    </xf>
    <xf numFmtId="193" fontId="4" fillId="33" borderId="19" xfId="42" applyNumberFormat="1" applyFont="1" applyFill="1" applyBorder="1" applyAlignment="1">
      <alignment horizontal="right"/>
    </xf>
    <xf numFmtId="184" fontId="4" fillId="33" borderId="0" xfId="42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84" fontId="50" fillId="0" borderId="19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9" fontId="4" fillId="0" borderId="19" xfId="42" applyNumberFormat="1" applyFont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184" fontId="4" fillId="34" borderId="0" xfId="42" applyNumberFormat="1" applyFont="1" applyFill="1" applyBorder="1" applyAlignment="1">
      <alignment horizontal="right"/>
    </xf>
    <xf numFmtId="186" fontId="5" fillId="0" borderId="19" xfId="0" applyNumberFormat="1" applyFont="1" applyBorder="1" applyAlignment="1" applyProtection="1">
      <alignment horizontal="right"/>
      <protection/>
    </xf>
    <xf numFmtId="181" fontId="4" fillId="0" borderId="0" xfId="0" applyNumberFormat="1" applyFont="1" applyBorder="1" applyAlignment="1">
      <alignment horizontal="right"/>
    </xf>
    <xf numFmtId="181" fontId="4" fillId="33" borderId="0" xfId="0" applyNumberFormat="1" applyFont="1" applyFill="1" applyBorder="1" applyAlignment="1">
      <alignment horizontal="right"/>
    </xf>
    <xf numFmtId="184" fontId="5" fillId="0" borderId="15" xfId="42" applyNumberFormat="1" applyFont="1" applyBorder="1" applyAlignment="1" applyProtection="1">
      <alignment horizontal="right"/>
      <protection/>
    </xf>
    <xf numFmtId="181" fontId="4" fillId="33" borderId="20" xfId="0" applyNumberFormat="1" applyFont="1" applyFill="1" applyBorder="1" applyAlignment="1">
      <alignment horizontal="right"/>
    </xf>
    <xf numFmtId="1" fontId="4" fillId="33" borderId="20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180" fontId="2" fillId="0" borderId="20" xfId="0" applyNumberFormat="1" applyFont="1" applyBorder="1" applyAlignment="1">
      <alignment horizontal="right"/>
    </xf>
    <xf numFmtId="185" fontId="2" fillId="0" borderId="20" xfId="42" applyNumberFormat="1" applyFont="1" applyBorder="1" applyAlignment="1">
      <alignment horizontal="right"/>
    </xf>
    <xf numFmtId="184" fontId="4" fillId="0" borderId="20" xfId="42" applyNumberFormat="1" applyFont="1" applyBorder="1" applyAlignment="1" applyProtection="1">
      <alignment horizontal="right"/>
      <protection/>
    </xf>
    <xf numFmtId="185" fontId="4" fillId="0" borderId="20" xfId="42" applyNumberFormat="1" applyFont="1" applyBorder="1" applyAlignment="1" applyProtection="1">
      <alignment horizontal="right"/>
      <protection/>
    </xf>
    <xf numFmtId="181" fontId="0" fillId="0" borderId="20" xfId="0" applyNumberFormat="1" applyBorder="1" applyAlignment="1">
      <alignment horizontal="right"/>
    </xf>
    <xf numFmtId="189" fontId="0" fillId="0" borderId="20" xfId="42" applyNumberFormat="1" applyFont="1" applyBorder="1" applyAlignment="1">
      <alignment horizontal="right"/>
    </xf>
    <xf numFmtId="189" fontId="5" fillId="0" borderId="20" xfId="42" applyNumberFormat="1" applyFont="1" applyBorder="1" applyAlignment="1" applyProtection="1">
      <alignment horizontal="right"/>
      <protection/>
    </xf>
    <xf numFmtId="193" fontId="5" fillId="0" borderId="20" xfId="42" applyNumberFormat="1" applyFont="1" applyBorder="1" applyAlignment="1" applyProtection="1">
      <alignment horizontal="right"/>
      <protection/>
    </xf>
    <xf numFmtId="184" fontId="2" fillId="0" borderId="20" xfId="0" applyNumberFormat="1" applyFont="1" applyBorder="1" applyAlignment="1">
      <alignment horizontal="right"/>
    </xf>
    <xf numFmtId="193" fontId="2" fillId="0" borderId="20" xfId="42" applyNumberFormat="1" applyFont="1" applyBorder="1" applyAlignment="1">
      <alignment horizontal="right"/>
    </xf>
    <xf numFmtId="184" fontId="2" fillId="0" borderId="17" xfId="42" applyNumberFormat="1" applyFont="1" applyBorder="1" applyAlignment="1">
      <alignment horizontal="right"/>
    </xf>
    <xf numFmtId="185" fontId="2" fillId="0" borderId="17" xfId="42" applyNumberFormat="1" applyFont="1" applyBorder="1" applyAlignment="1">
      <alignment horizontal="right"/>
    </xf>
    <xf numFmtId="184" fontId="2" fillId="0" borderId="0" xfId="42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189" fontId="0" fillId="0" borderId="17" xfId="42" applyNumberFormat="1" applyFont="1" applyBorder="1" applyAlignment="1">
      <alignment horizontal="right"/>
    </xf>
    <xf numFmtId="189" fontId="5" fillId="0" borderId="17" xfId="42" applyNumberFormat="1" applyFont="1" applyBorder="1" applyAlignment="1" applyProtection="1">
      <alignment horizontal="right"/>
      <protection/>
    </xf>
    <xf numFmtId="193" fontId="5" fillId="0" borderId="17" xfId="42" applyNumberFormat="1" applyFont="1" applyBorder="1" applyAlignment="1" applyProtection="1">
      <alignment horizontal="right"/>
      <protection/>
    </xf>
    <xf numFmtId="184" fontId="2" fillId="0" borderId="17" xfId="0" applyNumberFormat="1" applyFont="1" applyBorder="1" applyAlignment="1">
      <alignment horizontal="right"/>
    </xf>
    <xf numFmtId="193" fontId="2" fillId="0" borderId="17" xfId="42" applyNumberFormat="1" applyFont="1" applyBorder="1" applyAlignment="1">
      <alignment horizontal="right"/>
    </xf>
    <xf numFmtId="196" fontId="5" fillId="0" borderId="19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 horizontal="right"/>
    </xf>
    <xf numFmtId="184" fontId="2" fillId="0" borderId="20" xfId="42" applyNumberFormat="1" applyFont="1" applyBorder="1" applyAlignment="1">
      <alignment horizontal="right"/>
    </xf>
    <xf numFmtId="184" fontId="2" fillId="0" borderId="10" xfId="42" applyNumberFormat="1" applyFont="1" applyBorder="1" applyAlignment="1">
      <alignment horizontal="right"/>
    </xf>
    <xf numFmtId="189" fontId="2" fillId="0" borderId="20" xfId="42" applyNumberFormat="1" applyFont="1" applyBorder="1" applyAlignment="1">
      <alignment horizontal="right"/>
    </xf>
    <xf numFmtId="3" fontId="5" fillId="0" borderId="19" xfId="42" applyNumberFormat="1" applyFont="1" applyBorder="1" applyAlignment="1" applyProtection="1">
      <alignment horizontal="right"/>
      <protection/>
    </xf>
    <xf numFmtId="3" fontId="4" fillId="0" borderId="19" xfId="42" applyNumberFormat="1" applyFont="1" applyBorder="1" applyAlignment="1" applyProtection="1">
      <alignment horizontal="right"/>
      <protection/>
    </xf>
    <xf numFmtId="3" fontId="4" fillId="0" borderId="19" xfId="42" applyNumberFormat="1" applyFont="1" applyBorder="1" applyAlignment="1">
      <alignment horizontal="right"/>
    </xf>
    <xf numFmtId="3" fontId="5" fillId="0" borderId="20" xfId="42" applyNumberFormat="1" applyFont="1" applyBorder="1" applyAlignment="1" applyProtection="1">
      <alignment horizontal="right"/>
      <protection/>
    </xf>
    <xf numFmtId="3" fontId="5" fillId="0" borderId="17" xfId="42" applyNumberFormat="1" applyFont="1" applyBorder="1" applyAlignment="1" applyProtection="1">
      <alignment horizontal="right"/>
      <protection/>
    </xf>
    <xf numFmtId="3" fontId="2" fillId="0" borderId="20" xfId="4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14" xfId="42" applyNumberFormat="1" applyFont="1" applyBorder="1" applyAlignment="1" applyProtection="1">
      <alignment horizontal="right"/>
      <protection/>
    </xf>
    <xf numFmtId="185" fontId="5" fillId="0" borderId="0" xfId="42" applyNumberFormat="1" applyFont="1" applyBorder="1" applyAlignment="1" applyProtection="1">
      <alignment horizontal="right"/>
      <protection/>
    </xf>
    <xf numFmtId="185" fontId="4" fillId="0" borderId="11" xfId="42" applyNumberFormat="1" applyFont="1" applyBorder="1" applyAlignment="1">
      <alignment horizontal="right"/>
    </xf>
    <xf numFmtId="185" fontId="4" fillId="0" borderId="15" xfId="4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5" fillId="0" borderId="14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 horizontal="center"/>
    </xf>
    <xf numFmtId="1" fontId="5" fillId="0" borderId="14" xfId="0" applyNumberFormat="1" applyFont="1" applyBorder="1" applyAlignment="1" quotePrefix="1">
      <alignment horizontal="center"/>
    </xf>
    <xf numFmtId="1" fontId="5" fillId="0" borderId="18" xfId="0" applyNumberFormat="1" applyFont="1" applyBorder="1" applyAlignment="1" quotePrefix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7" fontId="5" fillId="0" borderId="19" xfId="0" applyNumberFormat="1" applyFont="1" applyBorder="1" applyAlignment="1">
      <alignment horizontal="center"/>
    </xf>
    <xf numFmtId="185" fontId="2" fillId="0" borderId="15" xfId="42" applyNumberFormat="1" applyFont="1" applyBorder="1" applyAlignment="1">
      <alignment horizontal="center"/>
    </xf>
    <xf numFmtId="185" fontId="2" fillId="0" borderId="16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19" xfId="0" applyNumberFormat="1" applyFont="1" applyBorder="1" applyAlignment="1" quotePrefix="1">
      <alignment horizontal="center"/>
    </xf>
    <xf numFmtId="17" fontId="3" fillId="0" borderId="19" xfId="0" applyNumberFormat="1" applyFont="1" applyBorder="1" applyAlignment="1">
      <alignment horizontal="center"/>
    </xf>
    <xf numFmtId="17" fontId="3" fillId="0" borderId="19" xfId="0" applyNumberFormat="1" applyFont="1" applyBorder="1" applyAlignment="1" quotePrefix="1">
      <alignment horizontal="center"/>
    </xf>
    <xf numFmtId="0" fontId="48" fillId="0" borderId="0" xfId="0" applyFon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9525</xdr:rowOff>
    </xdr:from>
    <xdr:to>
      <xdr:col>18</xdr:col>
      <xdr:colOff>9525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3362325" y="12096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1209675"/>
          <a:ext cx="3333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38"/>
  </sheetPr>
  <dimension ref="A2:HZ297"/>
  <sheetViews>
    <sheetView showGridLines="0" tabSelected="1" zoomScale="75" zoomScaleNormal="75" zoomScalePageLayoutView="0" workbookViewId="0" topLeftCell="A1">
      <selection activeCell="IA30" sqref="IA30"/>
    </sheetView>
  </sheetViews>
  <sheetFormatPr defaultColWidth="8.4453125" defaultRowHeight="15.75"/>
  <cols>
    <col min="1" max="1" width="39.21484375" style="1" bestFit="1" customWidth="1"/>
    <col min="2" max="2" width="42.6640625" style="1" hidden="1" customWidth="1"/>
    <col min="3" max="6" width="15.77734375" style="1" hidden="1" customWidth="1"/>
    <col min="7" max="8" width="19.335937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546875" style="1" hidden="1" customWidth="1"/>
    <col min="20" max="20" width="11.21484375" style="1" hidden="1" customWidth="1"/>
    <col min="21" max="31" width="10.10546875" style="1" hidden="1" customWidth="1"/>
    <col min="32" max="33" width="9.99609375" style="1" hidden="1" customWidth="1"/>
    <col min="34" max="34" width="9.88671875" style="1" hidden="1" customWidth="1"/>
    <col min="35" max="35" width="9.99609375" style="1" hidden="1" customWidth="1"/>
    <col min="36" max="36" width="9.3359375" style="1" hidden="1" customWidth="1"/>
    <col min="37" max="37" width="10.6640625" style="1" bestFit="1" customWidth="1"/>
    <col min="38" max="38" width="9.88671875" style="1" bestFit="1" customWidth="1"/>
    <col min="39" max="39" width="11.99609375" style="209" bestFit="1" customWidth="1"/>
    <col min="40" max="40" width="9.3359375" style="182" bestFit="1" customWidth="1"/>
    <col min="41" max="41" width="11.99609375" style="209" customWidth="1"/>
    <col min="42" max="42" width="9.3359375" style="182" customWidth="1"/>
    <col min="43" max="43" width="11.99609375" style="209" bestFit="1" customWidth="1"/>
    <col min="44" max="44" width="9.3359375" style="182" customWidth="1"/>
    <col min="45" max="45" width="12.10546875" style="182" bestFit="1" customWidth="1"/>
    <col min="46" max="46" width="9.3359375" style="182" customWidth="1"/>
    <col min="47" max="47" width="8.88671875" style="1" hidden="1" customWidth="1"/>
    <col min="48" max="48" width="8.4453125" style="1" hidden="1" customWidth="1"/>
    <col min="49" max="49" width="8.6640625" style="1" hidden="1" customWidth="1"/>
    <col min="50" max="50" width="9.3359375" style="1" hidden="1" customWidth="1"/>
    <col min="51" max="51" width="8.6640625" style="1" hidden="1" customWidth="1"/>
    <col min="52" max="61" width="9.3359375" style="1" hidden="1" customWidth="1"/>
    <col min="62" max="62" width="9.5546875" style="1" hidden="1" customWidth="1"/>
    <col min="63" max="64" width="9.3359375" style="1" hidden="1" customWidth="1"/>
    <col min="65" max="65" width="10.21484375" style="1" hidden="1" customWidth="1"/>
    <col min="66" max="66" width="9.77734375" style="1" hidden="1" customWidth="1"/>
    <col min="67" max="68" width="10.21484375" style="1" hidden="1" customWidth="1"/>
    <col min="69" max="70" width="8.4453125" style="1" hidden="1" customWidth="1"/>
    <col min="71" max="71" width="7.77734375" style="1" hidden="1" customWidth="1"/>
    <col min="72" max="72" width="8.4453125" style="1" hidden="1" customWidth="1"/>
    <col min="73" max="73" width="8.6640625" style="1" hidden="1" customWidth="1"/>
    <col min="74" max="74" width="9.3359375" style="1" hidden="1" customWidth="1"/>
    <col min="75" max="75" width="7.77734375" style="1" hidden="1" customWidth="1"/>
    <col min="76" max="76" width="8.4453125" style="1" hidden="1" customWidth="1"/>
    <col min="77" max="77" width="7.77734375" style="1" hidden="1" customWidth="1"/>
    <col min="78" max="78" width="8.4453125" style="1" hidden="1" customWidth="1"/>
    <col min="79" max="79" width="7.77734375" style="1" hidden="1" customWidth="1"/>
    <col min="80" max="80" width="8.4453125" style="1" hidden="1" customWidth="1"/>
    <col min="81" max="81" width="10.4453125" style="1" hidden="1" customWidth="1"/>
    <col min="82" max="82" width="8.4453125" style="1" hidden="1" customWidth="1"/>
    <col min="83" max="83" width="7.77734375" style="1" hidden="1" customWidth="1"/>
    <col min="84" max="84" width="8.4453125" style="1" hidden="1" customWidth="1"/>
    <col min="85" max="85" width="8.6640625" style="1" hidden="1" customWidth="1"/>
    <col min="86" max="86" width="8.4453125" style="1" hidden="1" customWidth="1"/>
    <col min="87" max="87" width="7.77734375" style="1" hidden="1" customWidth="1"/>
    <col min="88" max="88" width="8.99609375" style="1" hidden="1" customWidth="1"/>
    <col min="89" max="89" width="9.10546875" style="1" hidden="1" customWidth="1"/>
    <col min="90" max="90" width="8.21484375" style="1" hidden="1" customWidth="1"/>
    <col min="91" max="91" width="9.4453125" style="1" hidden="1" customWidth="1"/>
    <col min="92" max="92" width="9.10546875" style="1" hidden="1" customWidth="1"/>
    <col min="93" max="93" width="8.6640625" style="1" hidden="1" customWidth="1"/>
    <col min="94" max="94" width="8.4453125" style="1" hidden="1" customWidth="1"/>
    <col min="95" max="95" width="8.6640625" style="1" hidden="1" customWidth="1"/>
    <col min="96" max="96" width="9.3359375" style="182" hidden="1" customWidth="1"/>
    <col min="97" max="97" width="10.6640625" style="182" hidden="1" customWidth="1"/>
    <col min="98" max="106" width="9.3359375" style="182" hidden="1" customWidth="1"/>
    <col min="107" max="107" width="10.6640625" style="182" hidden="1" customWidth="1"/>
    <col min="108" max="110" width="9.3359375" style="182" hidden="1" customWidth="1"/>
    <col min="111" max="111" width="7.77734375" style="1" hidden="1" customWidth="1"/>
    <col min="112" max="112" width="7.21484375" style="1" hidden="1" customWidth="1"/>
    <col min="113" max="113" width="7.77734375" style="1" hidden="1" customWidth="1"/>
    <col min="114" max="114" width="7.21484375" style="1" hidden="1" customWidth="1"/>
    <col min="115" max="115" width="7.77734375" style="1" hidden="1" customWidth="1"/>
    <col min="116" max="116" width="7.21484375" style="1" hidden="1" customWidth="1"/>
    <col min="117" max="117" width="8.6640625" style="1" hidden="1" customWidth="1"/>
    <col min="118" max="118" width="8.4453125" style="1" hidden="1" customWidth="1"/>
    <col min="119" max="119" width="9.10546875" style="1" hidden="1" customWidth="1"/>
    <col min="120" max="120" width="8.4453125" style="1" hidden="1" customWidth="1"/>
    <col min="121" max="121" width="10.4453125" style="1" hidden="1" customWidth="1"/>
    <col min="122" max="122" width="8.99609375" style="1" hidden="1" customWidth="1"/>
    <col min="123" max="124" width="9.3359375" style="1" hidden="1" customWidth="1"/>
    <col min="125" max="129" width="9.10546875" style="1" hidden="1" customWidth="1"/>
    <col min="130" max="134" width="9.10546875" style="182" hidden="1" customWidth="1"/>
    <col min="135" max="135" width="11.21484375" style="1" hidden="1" customWidth="1"/>
    <col min="136" max="136" width="9.3359375" style="1" hidden="1" customWidth="1"/>
    <col min="137" max="137" width="10.6640625" style="1" hidden="1" customWidth="1"/>
    <col min="138" max="140" width="9.3359375" style="1" hidden="1" customWidth="1"/>
    <col min="141" max="141" width="7.77734375" style="1" hidden="1" customWidth="1"/>
    <col min="142" max="142" width="8.4453125" style="1" hidden="1" customWidth="1"/>
    <col min="143" max="146" width="10.4453125" style="1" hidden="1" customWidth="1"/>
    <col min="147" max="147" width="9.3359375" style="1" hidden="1" customWidth="1"/>
    <col min="148" max="148" width="8.4453125" style="1" hidden="1" customWidth="1"/>
    <col min="149" max="149" width="8.6640625" style="1" hidden="1" customWidth="1"/>
    <col min="150" max="150" width="8.4453125" style="1" hidden="1" customWidth="1"/>
    <col min="151" max="151" width="7.77734375" style="1" hidden="1" customWidth="1"/>
    <col min="152" max="152" width="8.4453125" style="1" hidden="1" customWidth="1"/>
    <col min="153" max="153" width="11.99609375" style="1" hidden="1" customWidth="1"/>
    <col min="154" max="154" width="9.99609375" style="1" hidden="1" customWidth="1"/>
    <col min="155" max="156" width="8.99609375" style="1" hidden="1" customWidth="1"/>
    <col min="157" max="157" width="10.77734375" style="1" hidden="1" customWidth="1"/>
    <col min="158" max="158" width="8.99609375" style="1" hidden="1" customWidth="1"/>
    <col min="159" max="159" width="9.77734375" style="1" hidden="1" customWidth="1"/>
    <col min="160" max="162" width="10.4453125" style="1" hidden="1" customWidth="1"/>
    <col min="163" max="163" width="10.6640625" style="1" hidden="1" customWidth="1"/>
    <col min="164" max="164" width="9.3359375" style="1" hidden="1" customWidth="1"/>
    <col min="165" max="190" width="11.5546875" style="1" hidden="1" customWidth="1"/>
    <col min="191" max="191" width="11.5546875" style="248" hidden="1" customWidth="1"/>
    <col min="192" max="192" width="11.5546875" style="281" hidden="1" customWidth="1"/>
    <col min="193" max="230" width="11.5546875" style="1" hidden="1" customWidth="1"/>
    <col min="231" max="231" width="10.77734375" style="1" bestFit="1" customWidth="1"/>
    <col min="232" max="232" width="9.3359375" style="1" bestFit="1" customWidth="1"/>
    <col min="233" max="233" width="10.6640625" style="1" bestFit="1" customWidth="1"/>
    <col min="234" max="234" width="8.4453125" style="1" bestFit="1" customWidth="1"/>
    <col min="235" max="16384" width="8.4453125" style="1" customWidth="1"/>
  </cols>
  <sheetData>
    <row r="2" ht="15.75">
      <c r="FH2" s="3"/>
    </row>
    <row r="3" spans="1:234" ht="15.75">
      <c r="A3" s="28"/>
      <c r="B3" s="8"/>
      <c r="C3" s="8"/>
      <c r="D3" s="8"/>
      <c r="E3" s="8"/>
      <c r="F3" s="8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40"/>
      <c r="AN3" s="184"/>
      <c r="AO3" s="240"/>
      <c r="AP3" s="184"/>
      <c r="AQ3" s="240"/>
      <c r="AR3" s="184"/>
      <c r="AS3" s="184"/>
      <c r="AT3" s="184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184"/>
      <c r="EA3" s="184"/>
      <c r="EB3" s="184"/>
      <c r="EC3" s="184"/>
      <c r="ED3" s="184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273"/>
      <c r="GJ3" s="282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241" t="s">
        <v>30</v>
      </c>
    </row>
    <row r="4" spans="1:234" ht="15.75">
      <c r="A4" s="403" t="s">
        <v>111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255"/>
      <c r="FL4" s="255"/>
      <c r="FM4" s="255"/>
      <c r="FN4" s="255"/>
      <c r="FO4" s="255"/>
      <c r="FP4" s="255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9"/>
      <c r="GH4" s="269"/>
      <c r="GI4" s="274"/>
      <c r="GJ4" s="283"/>
      <c r="GK4" s="269"/>
      <c r="GL4" s="269"/>
      <c r="GM4" s="269"/>
      <c r="GN4" s="269"/>
      <c r="GO4" s="269"/>
      <c r="GP4" s="269"/>
      <c r="GQ4" s="269"/>
      <c r="GR4" s="269"/>
      <c r="GS4" s="269"/>
      <c r="GT4" s="269"/>
      <c r="GU4" s="269"/>
      <c r="GV4" s="269"/>
      <c r="GW4" s="269"/>
      <c r="GX4" s="269"/>
      <c r="GY4" s="269"/>
      <c r="GZ4" s="269"/>
      <c r="HA4" s="269"/>
      <c r="HB4" s="269"/>
      <c r="HC4" s="269"/>
      <c r="HD4" s="269"/>
      <c r="HE4" s="269"/>
      <c r="HF4" s="269"/>
      <c r="HG4" s="370"/>
      <c r="HH4" s="370"/>
      <c r="HI4" s="371"/>
      <c r="HJ4" s="371"/>
      <c r="HK4" s="376"/>
      <c r="HL4" s="376"/>
      <c r="HM4" s="377"/>
      <c r="HN4" s="377"/>
      <c r="HO4" s="378"/>
      <c r="HP4" s="378"/>
      <c r="HQ4" s="379"/>
      <c r="HR4" s="379"/>
      <c r="HS4" s="380"/>
      <c r="HT4" s="380"/>
      <c r="HU4" s="381"/>
      <c r="HV4" s="381"/>
      <c r="HW4" s="3"/>
      <c r="HX4" s="3"/>
      <c r="HY4" s="3"/>
      <c r="HZ4" s="206"/>
    </row>
    <row r="5" spans="1:234" ht="15.75">
      <c r="A5" s="403" t="s">
        <v>127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255"/>
      <c r="FL5" s="255"/>
      <c r="FM5" s="255"/>
      <c r="FN5" s="255"/>
      <c r="FO5" s="255"/>
      <c r="FP5" s="255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9"/>
      <c r="GH5" s="269"/>
      <c r="GI5" s="274"/>
      <c r="GJ5" s="283"/>
      <c r="GK5" s="269"/>
      <c r="GL5" s="269"/>
      <c r="GM5" s="269"/>
      <c r="GN5" s="269"/>
      <c r="GO5" s="269"/>
      <c r="GP5" s="269"/>
      <c r="GQ5" s="269"/>
      <c r="GR5" s="269"/>
      <c r="GS5" s="269"/>
      <c r="GT5" s="269"/>
      <c r="GU5" s="269"/>
      <c r="GV5" s="269"/>
      <c r="GW5" s="269"/>
      <c r="GX5" s="269"/>
      <c r="GY5" s="269"/>
      <c r="GZ5" s="269"/>
      <c r="HA5" s="269"/>
      <c r="HB5" s="269"/>
      <c r="HC5" s="269"/>
      <c r="HD5" s="269"/>
      <c r="HE5" s="269"/>
      <c r="HF5" s="269"/>
      <c r="HG5" s="370"/>
      <c r="HH5" s="370"/>
      <c r="HI5" s="371"/>
      <c r="HJ5" s="371"/>
      <c r="HK5" s="376"/>
      <c r="HL5" s="376"/>
      <c r="HM5" s="377"/>
      <c r="HN5" s="377"/>
      <c r="HO5" s="378"/>
      <c r="HP5" s="378"/>
      <c r="HQ5" s="379"/>
      <c r="HR5" s="379"/>
      <c r="HS5" s="380"/>
      <c r="HT5" s="380"/>
      <c r="HU5" s="381"/>
      <c r="HV5" s="381"/>
      <c r="HW5" s="3"/>
      <c r="HX5" s="3"/>
      <c r="HY5" s="3"/>
      <c r="HZ5" s="206"/>
    </row>
    <row r="6" spans="1:234" ht="15.75">
      <c r="A6" s="50"/>
      <c r="B6" s="4"/>
      <c r="C6" s="4"/>
      <c r="D6" s="4"/>
      <c r="E6" s="4"/>
      <c r="F6" s="4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247"/>
      <c r="AN6" s="183"/>
      <c r="AO6" s="247"/>
      <c r="AP6" s="183"/>
      <c r="AQ6" s="247"/>
      <c r="AR6" s="183"/>
      <c r="AS6" s="183"/>
      <c r="AT6" s="183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183"/>
      <c r="EA6" s="183"/>
      <c r="EB6" s="183"/>
      <c r="EC6" s="183"/>
      <c r="ED6" s="183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275"/>
      <c r="GJ6" s="28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18"/>
    </row>
    <row r="7" spans="1:164" ht="15.75" hidden="1">
      <c r="A7" s="242"/>
      <c r="B7" s="3"/>
      <c r="C7" s="3"/>
      <c r="D7" s="3"/>
      <c r="E7" s="3"/>
      <c r="F7" s="3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43"/>
      <c r="AF7" s="243"/>
      <c r="AG7" s="243"/>
      <c r="AH7" s="243"/>
      <c r="AI7" s="243"/>
      <c r="AJ7" s="243"/>
      <c r="AK7" s="243"/>
      <c r="AL7" s="243"/>
      <c r="AM7" s="244"/>
      <c r="AN7" s="245"/>
      <c r="AO7" s="244"/>
      <c r="AP7" s="245"/>
      <c r="AQ7" s="244"/>
      <c r="AR7" s="245"/>
      <c r="AS7" s="245"/>
      <c r="AT7" s="245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185"/>
      <c r="EA7" s="185"/>
      <c r="EB7" s="185"/>
      <c r="EC7" s="185"/>
      <c r="ED7" s="185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206"/>
    </row>
    <row r="8" spans="1:164" ht="15.75" hidden="1">
      <c r="A8" s="242"/>
      <c r="B8" s="3"/>
      <c r="C8" s="3"/>
      <c r="D8" s="3"/>
      <c r="E8" s="3"/>
      <c r="F8" s="3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43"/>
      <c r="AF8" s="243"/>
      <c r="AG8" s="243"/>
      <c r="AH8" s="243"/>
      <c r="AI8" s="243"/>
      <c r="AJ8" s="243"/>
      <c r="AK8" s="243"/>
      <c r="AL8" s="243"/>
      <c r="AM8" s="244"/>
      <c r="AN8" s="245"/>
      <c r="AO8" s="244"/>
      <c r="AP8" s="245"/>
      <c r="AQ8" s="244"/>
      <c r="AR8" s="245"/>
      <c r="AS8" s="245"/>
      <c r="AT8" s="245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185"/>
      <c r="EA8" s="185"/>
      <c r="EB8" s="185"/>
      <c r="EC8" s="185"/>
      <c r="ED8" s="185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206"/>
    </row>
    <row r="9" spans="1:164" ht="15.75" hidden="1">
      <c r="A9" s="50"/>
      <c r="B9" s="4"/>
      <c r="C9" s="4"/>
      <c r="D9" s="4"/>
      <c r="E9" s="4"/>
      <c r="F9" s="4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247"/>
      <c r="AN9" s="183"/>
      <c r="AO9" s="247"/>
      <c r="AP9" s="183"/>
      <c r="AQ9" s="247"/>
      <c r="AR9" s="183"/>
      <c r="AS9" s="183"/>
      <c r="AT9" s="183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183"/>
      <c r="EA9" s="183"/>
      <c r="EB9" s="183"/>
      <c r="EC9" s="183"/>
      <c r="ED9" s="183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18"/>
    </row>
    <row r="10" spans="1:164" ht="16.5" hidden="1">
      <c r="A10" s="151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210"/>
      <c r="AN10" s="215"/>
      <c r="AO10" s="210"/>
      <c r="AP10" s="215"/>
      <c r="AQ10" s="210"/>
      <c r="AR10" s="215"/>
      <c r="AS10" s="215"/>
      <c r="AT10" s="215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8"/>
      <c r="CF10" s="8"/>
      <c r="CG10" s="8"/>
      <c r="CH10" s="8"/>
      <c r="CI10" s="8"/>
      <c r="CJ10" s="8"/>
      <c r="CK10" s="6"/>
      <c r="CL10" s="6"/>
      <c r="CM10" s="6"/>
      <c r="CN10" s="6"/>
      <c r="CO10" s="8"/>
      <c r="CP10" s="8"/>
      <c r="CQ10" s="8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8"/>
      <c r="DH10" s="8"/>
      <c r="DI10" s="8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8"/>
      <c r="DZ10" s="184"/>
      <c r="EA10" s="184"/>
      <c r="EB10" s="184"/>
      <c r="EC10" s="184"/>
      <c r="ED10" s="184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9"/>
    </row>
    <row r="11" spans="1:164" ht="15.75" hidden="1">
      <c r="A11" s="80"/>
      <c r="B11" s="10"/>
      <c r="C11" s="11"/>
      <c r="D11" s="11"/>
      <c r="E11" s="11"/>
      <c r="F11" s="11"/>
      <c r="G11" s="12"/>
      <c r="H11" s="12"/>
      <c r="I11" s="12"/>
      <c r="J11" s="12"/>
      <c r="K11" s="225"/>
      <c r="L11" s="12"/>
      <c r="M11" s="12"/>
      <c r="N11" s="12"/>
      <c r="O11" s="225"/>
      <c r="P11" s="1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208"/>
      <c r="AN11" s="202"/>
      <c r="AO11" s="208"/>
      <c r="AP11" s="202"/>
      <c r="AQ11" s="208"/>
      <c r="AR11" s="202"/>
      <c r="AS11" s="202"/>
      <c r="AT11" s="202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3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3"/>
      <c r="CF11" s="3"/>
      <c r="CG11" s="3"/>
      <c r="CH11" s="3"/>
      <c r="CI11" s="3"/>
      <c r="CJ11" s="3"/>
      <c r="CK11" s="11"/>
      <c r="CL11" s="11"/>
      <c r="CM11" s="11"/>
      <c r="CN11" s="11"/>
      <c r="CO11" s="3"/>
      <c r="CP11" s="3"/>
      <c r="CQ11" s="3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3"/>
      <c r="DH11" s="180"/>
      <c r="DI11" s="3"/>
      <c r="DJ11" s="180"/>
      <c r="DK11" s="180"/>
      <c r="DL11" s="180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3"/>
      <c r="DZ11" s="185"/>
      <c r="EA11" s="185"/>
      <c r="EB11" s="185"/>
      <c r="EC11" s="185"/>
      <c r="ED11" s="185"/>
      <c r="EE11" s="3"/>
      <c r="EF11" s="3"/>
      <c r="EG11" s="3"/>
      <c r="EH11" s="3"/>
      <c r="EI11" s="3"/>
      <c r="EJ11" s="226"/>
      <c r="EK11" s="3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3"/>
      <c r="FH11" s="205" t="s">
        <v>30</v>
      </c>
    </row>
    <row r="12" spans="1:164" ht="16.5" customHeight="1" hidden="1">
      <c r="A12" s="80"/>
      <c r="B12" s="396" t="s">
        <v>35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225"/>
      <c r="EB12" s="225"/>
      <c r="EC12" s="225"/>
      <c r="ED12" s="225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206"/>
    </row>
    <row r="13" spans="1:164" ht="16.5" customHeight="1" hidden="1">
      <c r="A13" s="80"/>
      <c r="B13" s="396" t="s">
        <v>34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  <c r="DQ13" s="397"/>
      <c r="DR13" s="397"/>
      <c r="DS13" s="397"/>
      <c r="DT13" s="397"/>
      <c r="DU13" s="397"/>
      <c r="DV13" s="397"/>
      <c r="DW13" s="397"/>
      <c r="DX13" s="397"/>
      <c r="DY13" s="397"/>
      <c r="DZ13" s="397"/>
      <c r="EA13" s="225"/>
      <c r="EB13" s="225"/>
      <c r="EC13" s="225"/>
      <c r="ED13" s="225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206"/>
    </row>
    <row r="14" spans="1:164" ht="16.5" hidden="1">
      <c r="A14" s="164"/>
      <c r="B14" s="15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1"/>
      <c r="AH14" s="11"/>
      <c r="AI14" s="11"/>
      <c r="AJ14" s="11"/>
      <c r="AK14" s="11"/>
      <c r="AL14" s="11"/>
      <c r="AM14" s="208"/>
      <c r="AN14" s="202"/>
      <c r="AO14" s="208"/>
      <c r="AP14" s="202"/>
      <c r="AQ14" s="208"/>
      <c r="AR14" s="202"/>
      <c r="AS14" s="202"/>
      <c r="AT14" s="202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3"/>
      <c r="CF14" s="3"/>
      <c r="CG14" s="3"/>
      <c r="CH14" s="3"/>
      <c r="CI14" s="3"/>
      <c r="CJ14" s="3"/>
      <c r="CK14" s="11"/>
      <c r="CL14" s="11"/>
      <c r="CM14" s="11"/>
      <c r="CN14" s="11"/>
      <c r="CO14" s="3"/>
      <c r="CP14" s="3"/>
      <c r="CQ14" s="3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3"/>
      <c r="DH14" s="3"/>
      <c r="DI14" s="3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3"/>
      <c r="DZ14" s="185"/>
      <c r="EA14" s="185"/>
      <c r="EB14" s="185"/>
      <c r="EC14" s="185"/>
      <c r="ED14" s="185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206"/>
    </row>
    <row r="15" spans="1:234" ht="15.75">
      <c r="A15" s="229"/>
      <c r="B15" s="19"/>
      <c r="C15" s="6"/>
      <c r="D15" s="11"/>
      <c r="E15" s="11"/>
      <c r="F15" s="11"/>
      <c r="G15" s="20"/>
      <c r="H15" s="12"/>
      <c r="I15" s="20"/>
      <c r="J15" s="12"/>
      <c r="K15" s="20"/>
      <c r="L15" s="21"/>
      <c r="M15" s="224"/>
      <c r="N15" s="21"/>
      <c r="O15" s="20"/>
      <c r="P15" s="21"/>
      <c r="Q15" s="22"/>
      <c r="R15" s="12"/>
      <c r="S15" s="5"/>
      <c r="T15" s="23"/>
      <c r="U15" s="5"/>
      <c r="V15" s="23"/>
      <c r="W15" s="24"/>
      <c r="X15" s="23"/>
      <c r="Y15" s="5"/>
      <c r="Z15" s="23"/>
      <c r="AA15" s="5"/>
      <c r="AB15" s="23"/>
      <c r="AC15" s="25"/>
      <c r="AD15" s="26"/>
      <c r="AE15" s="25"/>
      <c r="AF15" s="27"/>
      <c r="AG15" s="25"/>
      <c r="AH15" s="27"/>
      <c r="AI15" s="25"/>
      <c r="AJ15" s="27"/>
      <c r="AK15" s="26"/>
      <c r="AL15" s="26"/>
      <c r="AM15" s="220"/>
      <c r="AN15" s="221"/>
      <c r="AO15" s="220"/>
      <c r="AP15" s="221"/>
      <c r="AQ15" s="220"/>
      <c r="AR15" s="221"/>
      <c r="AS15" s="374"/>
      <c r="AT15" s="221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51"/>
      <c r="CF15" s="151"/>
      <c r="CG15" s="151"/>
      <c r="CH15" s="151"/>
      <c r="CI15" s="151"/>
      <c r="CJ15" s="151"/>
      <c r="CK15" s="19"/>
      <c r="CL15" s="19"/>
      <c r="CM15" s="19"/>
      <c r="CN15" s="19"/>
      <c r="CO15" s="151"/>
      <c r="CP15" s="151"/>
      <c r="CQ15" s="151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216"/>
      <c r="EA15" s="216"/>
      <c r="EB15" s="216"/>
      <c r="EC15" s="216"/>
      <c r="ED15" s="216"/>
      <c r="EE15" s="151"/>
      <c r="EF15" s="216"/>
      <c r="EG15" s="216"/>
      <c r="EH15" s="216"/>
      <c r="EI15" s="151"/>
      <c r="EJ15" s="216"/>
      <c r="EK15" s="151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151"/>
      <c r="FH15" s="216"/>
      <c r="FI15" s="151"/>
      <c r="FJ15" s="216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276"/>
      <c r="GJ15" s="285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28"/>
      <c r="HX15" s="9"/>
      <c r="HY15" s="8"/>
      <c r="HZ15" s="9"/>
    </row>
    <row r="16" spans="1:234" s="41" customFormat="1" ht="15.75">
      <c r="A16" s="230" t="s">
        <v>29</v>
      </c>
      <c r="B16" s="29" t="s">
        <v>29</v>
      </c>
      <c r="C16" s="30">
        <v>1994</v>
      </c>
      <c r="D16" s="31"/>
      <c r="E16" s="30">
        <v>1995</v>
      </c>
      <c r="F16" s="31"/>
      <c r="G16" s="32">
        <v>1996</v>
      </c>
      <c r="H16" s="31"/>
      <c r="I16" s="32">
        <v>1997</v>
      </c>
      <c r="J16" s="31"/>
      <c r="K16" s="32" t="s">
        <v>0</v>
      </c>
      <c r="L16" s="33"/>
      <c r="M16" s="32" t="s">
        <v>1</v>
      </c>
      <c r="N16" s="33"/>
      <c r="O16" s="32" t="s">
        <v>2</v>
      </c>
      <c r="P16" s="33"/>
      <c r="Q16" s="32">
        <v>2001</v>
      </c>
      <c r="R16" s="31"/>
      <c r="S16" s="34" t="s">
        <v>8</v>
      </c>
      <c r="T16" s="35"/>
      <c r="U16" s="36" t="s">
        <v>13</v>
      </c>
      <c r="V16" s="37"/>
      <c r="W16" s="38">
        <v>2004</v>
      </c>
      <c r="X16" s="37"/>
      <c r="Y16" s="39">
        <v>2005</v>
      </c>
      <c r="Z16" s="37"/>
      <c r="AA16" s="36" t="s">
        <v>14</v>
      </c>
      <c r="AB16" s="37"/>
      <c r="AC16" s="36" t="s">
        <v>33</v>
      </c>
      <c r="AD16" s="40"/>
      <c r="AE16" s="384">
        <v>2008</v>
      </c>
      <c r="AF16" s="385"/>
      <c r="AG16" s="384">
        <v>2009</v>
      </c>
      <c r="AH16" s="385"/>
      <c r="AI16" s="384">
        <v>2010</v>
      </c>
      <c r="AJ16" s="385"/>
      <c r="AK16" s="384">
        <v>2011</v>
      </c>
      <c r="AL16" s="402"/>
      <c r="AM16" s="384">
        <v>2012</v>
      </c>
      <c r="AN16" s="385"/>
      <c r="AO16" s="384">
        <v>2013</v>
      </c>
      <c r="AP16" s="385"/>
      <c r="AQ16" s="384">
        <v>2014</v>
      </c>
      <c r="AR16" s="385"/>
      <c r="AS16" s="384">
        <v>2015</v>
      </c>
      <c r="AT16" s="385"/>
      <c r="AU16" s="251" t="s">
        <v>65</v>
      </c>
      <c r="AV16" s="251"/>
      <c r="AW16" s="388" t="s">
        <v>36</v>
      </c>
      <c r="AX16" s="388"/>
      <c r="AY16" s="388" t="s">
        <v>37</v>
      </c>
      <c r="AZ16" s="388"/>
      <c r="BA16" s="388" t="s">
        <v>48</v>
      </c>
      <c r="BB16" s="388"/>
      <c r="BC16" s="388" t="s">
        <v>49</v>
      </c>
      <c r="BD16" s="388"/>
      <c r="BE16" s="388" t="s">
        <v>50</v>
      </c>
      <c r="BF16" s="388"/>
      <c r="BG16" s="388" t="s">
        <v>66</v>
      </c>
      <c r="BH16" s="388"/>
      <c r="BI16" s="388" t="s">
        <v>51</v>
      </c>
      <c r="BJ16" s="388"/>
      <c r="BK16" s="388" t="s">
        <v>52</v>
      </c>
      <c r="BL16" s="388"/>
      <c r="BM16" s="388" t="s">
        <v>64</v>
      </c>
      <c r="BN16" s="388"/>
      <c r="BO16" s="388" t="s">
        <v>53</v>
      </c>
      <c r="BP16" s="388"/>
      <c r="BQ16" s="398" t="s">
        <v>54</v>
      </c>
      <c r="BR16" s="398"/>
      <c r="BS16" s="398" t="s">
        <v>70</v>
      </c>
      <c r="BT16" s="388"/>
      <c r="BU16" s="398" t="s">
        <v>71</v>
      </c>
      <c r="BV16" s="388"/>
      <c r="BW16" s="388" t="s">
        <v>55</v>
      </c>
      <c r="BX16" s="388"/>
      <c r="BY16" s="388" t="s">
        <v>56</v>
      </c>
      <c r="BZ16" s="388"/>
      <c r="CA16" s="388" t="s">
        <v>57</v>
      </c>
      <c r="CB16" s="388"/>
      <c r="CC16" s="388" t="s">
        <v>58</v>
      </c>
      <c r="CD16" s="388"/>
      <c r="CE16" s="399" t="s">
        <v>59</v>
      </c>
      <c r="CF16" s="399"/>
      <c r="CG16" s="399" t="s">
        <v>60</v>
      </c>
      <c r="CH16" s="399"/>
      <c r="CI16" s="399" t="s">
        <v>61</v>
      </c>
      <c r="CJ16" s="399"/>
      <c r="CK16" s="388" t="s">
        <v>62</v>
      </c>
      <c r="CL16" s="388"/>
      <c r="CM16" s="388" t="s">
        <v>63</v>
      </c>
      <c r="CN16" s="388"/>
      <c r="CO16" s="400" t="s">
        <v>67</v>
      </c>
      <c r="CP16" s="400"/>
      <c r="CQ16" s="388" t="s">
        <v>73</v>
      </c>
      <c r="CR16" s="388"/>
      <c r="CS16" s="388" t="s">
        <v>75</v>
      </c>
      <c r="CT16" s="388"/>
      <c r="CU16" s="388" t="s">
        <v>76</v>
      </c>
      <c r="CV16" s="388"/>
      <c r="CW16" s="388" t="s">
        <v>77</v>
      </c>
      <c r="CX16" s="388"/>
      <c r="CY16" s="388" t="s">
        <v>78</v>
      </c>
      <c r="CZ16" s="388"/>
      <c r="DA16" s="388" t="s">
        <v>79</v>
      </c>
      <c r="DB16" s="388"/>
      <c r="DC16" s="388" t="s">
        <v>80</v>
      </c>
      <c r="DD16" s="388"/>
      <c r="DE16" s="388" t="s">
        <v>81</v>
      </c>
      <c r="DF16" s="388"/>
      <c r="DG16" s="398" t="s">
        <v>68</v>
      </c>
      <c r="DH16" s="398"/>
      <c r="DI16" s="398" t="s">
        <v>69</v>
      </c>
      <c r="DJ16" s="398"/>
      <c r="DK16" s="398" t="s">
        <v>72</v>
      </c>
      <c r="DL16" s="388"/>
      <c r="DM16" s="400" t="s">
        <v>74</v>
      </c>
      <c r="DN16" s="399"/>
      <c r="DO16" s="399">
        <v>41030</v>
      </c>
      <c r="DP16" s="399"/>
      <c r="DQ16" s="399">
        <v>41061</v>
      </c>
      <c r="DR16" s="399"/>
      <c r="DS16" s="399">
        <v>41091</v>
      </c>
      <c r="DT16" s="399"/>
      <c r="DU16" s="399">
        <v>41122</v>
      </c>
      <c r="DV16" s="399"/>
      <c r="DW16" s="399">
        <v>41153</v>
      </c>
      <c r="DX16" s="399"/>
      <c r="DY16" s="388">
        <v>41183</v>
      </c>
      <c r="DZ16" s="388"/>
      <c r="EA16" s="388">
        <v>41214</v>
      </c>
      <c r="EB16" s="388"/>
      <c r="EC16" s="388">
        <v>41244</v>
      </c>
      <c r="ED16" s="388"/>
      <c r="EE16" s="388" t="s">
        <v>124</v>
      </c>
      <c r="EF16" s="388"/>
      <c r="EG16" s="388" t="s">
        <v>122</v>
      </c>
      <c r="EH16" s="388"/>
      <c r="EI16" s="398" t="s">
        <v>82</v>
      </c>
      <c r="EJ16" s="398"/>
      <c r="EK16" s="398" t="s">
        <v>83</v>
      </c>
      <c r="EL16" s="398"/>
      <c r="EM16" s="398" t="s">
        <v>84</v>
      </c>
      <c r="EN16" s="398"/>
      <c r="EO16" s="398" t="s">
        <v>85</v>
      </c>
      <c r="EP16" s="398"/>
      <c r="EQ16" s="398" t="s">
        <v>115</v>
      </c>
      <c r="ER16" s="398"/>
      <c r="ES16" s="398" t="s">
        <v>116</v>
      </c>
      <c r="ET16" s="398"/>
      <c r="EU16" s="398" t="s">
        <v>117</v>
      </c>
      <c r="EV16" s="398"/>
      <c r="EW16" s="398" t="s">
        <v>118</v>
      </c>
      <c r="EX16" s="398"/>
      <c r="EY16" s="398" t="s">
        <v>119</v>
      </c>
      <c r="EZ16" s="398"/>
      <c r="FA16" s="398" t="s">
        <v>120</v>
      </c>
      <c r="FB16" s="398"/>
      <c r="FC16" s="398" t="s">
        <v>121</v>
      </c>
      <c r="FD16" s="398"/>
      <c r="FE16" s="398" t="s">
        <v>123</v>
      </c>
      <c r="FF16" s="398"/>
      <c r="FG16" s="388" t="s">
        <v>125</v>
      </c>
      <c r="FH16" s="388"/>
      <c r="FI16" s="388" t="s">
        <v>126</v>
      </c>
      <c r="FJ16" s="388"/>
      <c r="FK16" s="388" t="s">
        <v>128</v>
      </c>
      <c r="FL16" s="388"/>
      <c r="FM16" s="388" t="s">
        <v>129</v>
      </c>
      <c r="FN16" s="388"/>
      <c r="FO16" s="388" t="s">
        <v>130</v>
      </c>
      <c r="FP16" s="388"/>
      <c r="FQ16" s="382">
        <v>41760</v>
      </c>
      <c r="FR16" s="383"/>
      <c r="FS16" s="382">
        <v>41791</v>
      </c>
      <c r="FT16" s="383"/>
      <c r="FU16" s="382">
        <v>41821</v>
      </c>
      <c r="FV16" s="383"/>
      <c r="FW16" s="382">
        <v>41852</v>
      </c>
      <c r="FX16" s="383"/>
      <c r="FY16" s="382">
        <v>41883</v>
      </c>
      <c r="FZ16" s="383"/>
      <c r="GA16" s="382">
        <v>41913</v>
      </c>
      <c r="GB16" s="383"/>
      <c r="GC16" s="382">
        <v>41944</v>
      </c>
      <c r="GD16" s="383"/>
      <c r="GE16" s="382">
        <v>41974</v>
      </c>
      <c r="GF16" s="383"/>
      <c r="GG16" s="386">
        <v>2014</v>
      </c>
      <c r="GH16" s="387"/>
      <c r="GI16" s="382">
        <v>42005</v>
      </c>
      <c r="GJ16" s="383"/>
      <c r="GK16" s="382">
        <v>42036</v>
      </c>
      <c r="GL16" s="383"/>
      <c r="GM16" s="382">
        <v>42064</v>
      </c>
      <c r="GN16" s="383"/>
      <c r="GO16" s="382">
        <v>42095</v>
      </c>
      <c r="GP16" s="383"/>
      <c r="GQ16" s="382">
        <v>42125</v>
      </c>
      <c r="GR16" s="383"/>
      <c r="GS16" s="382">
        <v>42156</v>
      </c>
      <c r="GT16" s="383"/>
      <c r="GU16" s="382">
        <v>42186</v>
      </c>
      <c r="GV16" s="383"/>
      <c r="GW16" s="382">
        <v>42217</v>
      </c>
      <c r="GX16" s="383"/>
      <c r="GY16" s="382">
        <v>42248</v>
      </c>
      <c r="GZ16" s="383"/>
      <c r="HA16" s="382">
        <v>42278</v>
      </c>
      <c r="HB16" s="383"/>
      <c r="HC16" s="382">
        <v>42309</v>
      </c>
      <c r="HD16" s="383"/>
      <c r="HE16" s="382">
        <v>42339</v>
      </c>
      <c r="HF16" s="383"/>
      <c r="HG16" s="382">
        <v>42370</v>
      </c>
      <c r="HH16" s="383"/>
      <c r="HI16" s="382">
        <v>42401</v>
      </c>
      <c r="HJ16" s="383"/>
      <c r="HK16" s="382">
        <v>42430</v>
      </c>
      <c r="HL16" s="383"/>
      <c r="HM16" s="382">
        <v>42461</v>
      </c>
      <c r="HN16" s="383"/>
      <c r="HO16" s="382">
        <v>42491</v>
      </c>
      <c r="HP16" s="383"/>
      <c r="HQ16" s="382">
        <v>42522</v>
      </c>
      <c r="HR16" s="383"/>
      <c r="HS16" s="382">
        <v>42552</v>
      </c>
      <c r="HT16" s="383"/>
      <c r="HU16" s="382">
        <v>42583</v>
      </c>
      <c r="HV16" s="383"/>
      <c r="HW16" s="395">
        <v>2015</v>
      </c>
      <c r="HX16" s="392"/>
      <c r="HY16" s="391">
        <v>2016</v>
      </c>
      <c r="HZ16" s="392"/>
    </row>
    <row r="17" spans="1:234" ht="15.75">
      <c r="A17" s="231" t="s">
        <v>7</v>
      </c>
      <c r="B17" s="42" t="s">
        <v>7</v>
      </c>
      <c r="C17" s="11"/>
      <c r="D17" s="11"/>
      <c r="E17" s="11"/>
      <c r="F17" s="11"/>
      <c r="G17" s="20"/>
      <c r="H17" s="17"/>
      <c r="I17" s="43"/>
      <c r="J17" s="12"/>
      <c r="K17" s="43"/>
      <c r="L17" s="21"/>
      <c r="M17" s="20"/>
      <c r="N17" s="21"/>
      <c r="O17" s="224"/>
      <c r="P17" s="21"/>
      <c r="Q17" s="44"/>
      <c r="R17" s="12"/>
      <c r="S17" s="15"/>
      <c r="T17" s="45"/>
      <c r="U17" s="15"/>
      <c r="V17" s="45"/>
      <c r="W17" s="46"/>
      <c r="X17" s="45"/>
      <c r="Y17" s="15"/>
      <c r="Z17" s="45"/>
      <c r="AA17" s="15"/>
      <c r="AB17" s="45"/>
      <c r="AC17" s="47"/>
      <c r="AD17" s="48"/>
      <c r="AE17" s="47"/>
      <c r="AF17" s="49"/>
      <c r="AG17" s="47"/>
      <c r="AH17" s="49"/>
      <c r="AI17" s="47"/>
      <c r="AJ17" s="49"/>
      <c r="AK17" s="48"/>
      <c r="AL17" s="48"/>
      <c r="AM17" s="222"/>
      <c r="AN17" s="223"/>
      <c r="AO17" s="222"/>
      <c r="AP17" s="223"/>
      <c r="AQ17" s="222"/>
      <c r="AR17" s="223"/>
      <c r="AS17" s="375"/>
      <c r="AT17" s="223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164"/>
      <c r="CF17" s="164"/>
      <c r="CG17" s="164"/>
      <c r="CH17" s="164"/>
      <c r="CI17" s="164"/>
      <c r="CJ17" s="164"/>
      <c r="CK17" s="51"/>
      <c r="CL17" s="51"/>
      <c r="CM17" s="51"/>
      <c r="CN17" s="51"/>
      <c r="CO17" s="164"/>
      <c r="CP17" s="164"/>
      <c r="CQ17" s="164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207"/>
      <c r="EA17" s="207"/>
      <c r="EB17" s="207"/>
      <c r="EC17" s="164"/>
      <c r="ED17" s="207"/>
      <c r="EE17" s="164"/>
      <c r="EF17" s="207"/>
      <c r="EG17" s="207"/>
      <c r="EH17" s="207"/>
      <c r="EI17" s="164"/>
      <c r="EJ17" s="207"/>
      <c r="EK17" s="164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164"/>
      <c r="FH17" s="207"/>
      <c r="FI17" s="164"/>
      <c r="FJ17" s="207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389" t="s">
        <v>133</v>
      </c>
      <c r="GH17" s="390"/>
      <c r="GI17" s="277"/>
      <c r="GJ17" s="286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0"/>
      <c r="GZ17" s="270"/>
      <c r="HA17" s="270"/>
      <c r="HB17" s="270"/>
      <c r="HC17" s="270"/>
      <c r="HD17" s="270"/>
      <c r="HE17" s="270"/>
      <c r="HF17" s="270"/>
      <c r="HG17" s="270"/>
      <c r="HH17" s="270"/>
      <c r="HI17" s="270"/>
      <c r="HJ17" s="270"/>
      <c r="HK17" s="270"/>
      <c r="HL17" s="270"/>
      <c r="HM17" s="270"/>
      <c r="HN17" s="270"/>
      <c r="HO17" s="270"/>
      <c r="HP17" s="270"/>
      <c r="HQ17" s="270"/>
      <c r="HR17" s="270"/>
      <c r="HS17" s="270"/>
      <c r="HT17" s="270"/>
      <c r="HU17" s="270"/>
      <c r="HV17" s="270"/>
      <c r="HW17" s="393" t="s">
        <v>134</v>
      </c>
      <c r="HX17" s="394"/>
      <c r="HY17" s="393" t="s">
        <v>134</v>
      </c>
      <c r="HZ17" s="394"/>
    </row>
    <row r="18" spans="1:234" ht="15.75">
      <c r="A18" s="232"/>
      <c r="B18" s="51"/>
      <c r="C18" s="52" t="s">
        <v>3</v>
      </c>
      <c r="D18" s="53" t="s">
        <v>4</v>
      </c>
      <c r="E18" s="53" t="s">
        <v>3</v>
      </c>
      <c r="F18" s="53" t="s">
        <v>4</v>
      </c>
      <c r="G18" s="54" t="s">
        <v>3</v>
      </c>
      <c r="H18" s="55" t="s">
        <v>4</v>
      </c>
      <c r="I18" s="55" t="s">
        <v>3</v>
      </c>
      <c r="J18" s="53" t="s">
        <v>4</v>
      </c>
      <c r="K18" s="55" t="s">
        <v>3</v>
      </c>
      <c r="L18" s="56" t="s">
        <v>4</v>
      </c>
      <c r="M18" s="57" t="s">
        <v>3</v>
      </c>
      <c r="N18" s="56" t="s">
        <v>4</v>
      </c>
      <c r="O18" s="57" t="s">
        <v>3</v>
      </c>
      <c r="P18" s="58" t="s">
        <v>4</v>
      </c>
      <c r="Q18" s="57" t="s">
        <v>3</v>
      </c>
      <c r="R18" s="52" t="s">
        <v>4</v>
      </c>
      <c r="S18" s="55" t="s">
        <v>3</v>
      </c>
      <c r="T18" s="55" t="s">
        <v>4</v>
      </c>
      <c r="U18" s="59" t="s">
        <v>3</v>
      </c>
      <c r="V18" s="60" t="s">
        <v>4</v>
      </c>
      <c r="W18" s="59" t="s">
        <v>3</v>
      </c>
      <c r="X18" s="60" t="s">
        <v>4</v>
      </c>
      <c r="Y18" s="59" t="s">
        <v>3</v>
      </c>
      <c r="Z18" s="60" t="s">
        <v>4</v>
      </c>
      <c r="AA18" s="61" t="s">
        <v>3</v>
      </c>
      <c r="AB18" s="60" t="s">
        <v>4</v>
      </c>
      <c r="AC18" s="61" t="s">
        <v>3</v>
      </c>
      <c r="AD18" s="60" t="s">
        <v>4</v>
      </c>
      <c r="AE18" s="61" t="s">
        <v>3</v>
      </c>
      <c r="AF18" s="60" t="s">
        <v>4</v>
      </c>
      <c r="AG18" s="62" t="s">
        <v>3</v>
      </c>
      <c r="AH18" s="63" t="s">
        <v>4</v>
      </c>
      <c r="AI18" s="64" t="s">
        <v>3</v>
      </c>
      <c r="AJ18" s="65" t="s">
        <v>4</v>
      </c>
      <c r="AK18" s="178" t="s">
        <v>3</v>
      </c>
      <c r="AL18" s="179" t="s">
        <v>4</v>
      </c>
      <c r="AM18" s="211" t="s">
        <v>3</v>
      </c>
      <c r="AN18" s="218" t="s">
        <v>4</v>
      </c>
      <c r="AO18" s="211" t="s">
        <v>3</v>
      </c>
      <c r="AP18" s="218" t="s">
        <v>4</v>
      </c>
      <c r="AQ18" s="211" t="s">
        <v>3</v>
      </c>
      <c r="AR18" s="218" t="s">
        <v>4</v>
      </c>
      <c r="AS18" s="211" t="s">
        <v>3</v>
      </c>
      <c r="AT18" s="218" t="s">
        <v>4</v>
      </c>
      <c r="AU18" s="66" t="s">
        <v>3</v>
      </c>
      <c r="AV18" s="63" t="s">
        <v>4</v>
      </c>
      <c r="AW18" s="61" t="s">
        <v>3</v>
      </c>
      <c r="AX18" s="63" t="s">
        <v>4</v>
      </c>
      <c r="AY18" s="62" t="s">
        <v>3</v>
      </c>
      <c r="AZ18" s="63" t="s">
        <v>4</v>
      </c>
      <c r="BA18" s="62" t="s">
        <v>3</v>
      </c>
      <c r="BB18" s="63" t="s">
        <v>4</v>
      </c>
      <c r="BC18" s="62" t="s">
        <v>3</v>
      </c>
      <c r="BD18" s="63" t="s">
        <v>4</v>
      </c>
      <c r="BE18" s="62" t="s">
        <v>3</v>
      </c>
      <c r="BF18" s="63" t="s">
        <v>4</v>
      </c>
      <c r="BG18" s="62" t="s">
        <v>3</v>
      </c>
      <c r="BH18" s="63" t="s">
        <v>4</v>
      </c>
      <c r="BI18" s="59" t="s">
        <v>3</v>
      </c>
      <c r="BJ18" s="67" t="s">
        <v>4</v>
      </c>
      <c r="BK18" s="59" t="s">
        <v>3</v>
      </c>
      <c r="BL18" s="67" t="s">
        <v>4</v>
      </c>
      <c r="BM18" s="59" t="s">
        <v>3</v>
      </c>
      <c r="BN18" s="67" t="s">
        <v>4</v>
      </c>
      <c r="BO18" s="59" t="s">
        <v>3</v>
      </c>
      <c r="BP18" s="67" t="s">
        <v>4</v>
      </c>
      <c r="BQ18" s="62" t="s">
        <v>3</v>
      </c>
      <c r="BR18" s="63" t="s">
        <v>4</v>
      </c>
      <c r="BS18" s="62" t="s">
        <v>3</v>
      </c>
      <c r="BT18" s="63" t="s">
        <v>4</v>
      </c>
      <c r="BU18" s="62" t="s">
        <v>3</v>
      </c>
      <c r="BV18" s="63" t="s">
        <v>4</v>
      </c>
      <c r="BW18" s="62" t="s">
        <v>3</v>
      </c>
      <c r="BX18" s="63" t="s">
        <v>4</v>
      </c>
      <c r="BY18" s="62" t="s">
        <v>3</v>
      </c>
      <c r="BZ18" s="63" t="s">
        <v>4</v>
      </c>
      <c r="CA18" s="62" t="s">
        <v>3</v>
      </c>
      <c r="CB18" s="63" t="s">
        <v>4</v>
      </c>
      <c r="CC18" s="62" t="s">
        <v>3</v>
      </c>
      <c r="CD18" s="63" t="s">
        <v>4</v>
      </c>
      <c r="CE18" s="167" t="s">
        <v>3</v>
      </c>
      <c r="CF18" s="168" t="s">
        <v>4</v>
      </c>
      <c r="CG18" s="167" t="s">
        <v>3</v>
      </c>
      <c r="CH18" s="168" t="s">
        <v>4</v>
      </c>
      <c r="CI18" s="167" t="s">
        <v>3</v>
      </c>
      <c r="CJ18" s="168" t="s">
        <v>4</v>
      </c>
      <c r="CK18" s="62" t="s">
        <v>3</v>
      </c>
      <c r="CL18" s="63" t="s">
        <v>4</v>
      </c>
      <c r="CM18" s="62" t="s">
        <v>3</v>
      </c>
      <c r="CN18" s="63" t="s">
        <v>4</v>
      </c>
      <c r="CO18" s="167" t="s">
        <v>3</v>
      </c>
      <c r="CP18" s="168" t="s">
        <v>4</v>
      </c>
      <c r="CQ18" s="68" t="s">
        <v>3</v>
      </c>
      <c r="CR18" s="186" t="s">
        <v>4</v>
      </c>
      <c r="CS18" s="68" t="s">
        <v>3</v>
      </c>
      <c r="CT18" s="186" t="s">
        <v>4</v>
      </c>
      <c r="CU18" s="68" t="s">
        <v>3</v>
      </c>
      <c r="CV18" s="186" t="s">
        <v>4</v>
      </c>
      <c r="CW18" s="68" t="s">
        <v>3</v>
      </c>
      <c r="CX18" s="186" t="s">
        <v>4</v>
      </c>
      <c r="CY18" s="68" t="s">
        <v>3</v>
      </c>
      <c r="CZ18" s="186" t="s">
        <v>4</v>
      </c>
      <c r="DA18" s="68" t="s">
        <v>3</v>
      </c>
      <c r="DB18" s="186" t="s">
        <v>4</v>
      </c>
      <c r="DC18" s="68" t="s">
        <v>3</v>
      </c>
      <c r="DD18" s="188" t="s">
        <v>4</v>
      </c>
      <c r="DE18" s="68" t="s">
        <v>3</v>
      </c>
      <c r="DF18" s="188" t="s">
        <v>4</v>
      </c>
      <c r="DG18" s="68" t="s">
        <v>3</v>
      </c>
      <c r="DH18" s="68" t="s">
        <v>4</v>
      </c>
      <c r="DI18" s="68" t="s">
        <v>3</v>
      </c>
      <c r="DJ18" s="68" t="s">
        <v>4</v>
      </c>
      <c r="DK18" s="68" t="s">
        <v>3</v>
      </c>
      <c r="DL18" s="68" t="s">
        <v>4</v>
      </c>
      <c r="DM18" s="68" t="s">
        <v>3</v>
      </c>
      <c r="DN18" s="186" t="s">
        <v>4</v>
      </c>
      <c r="DO18" s="68" t="s">
        <v>3</v>
      </c>
      <c r="DP18" s="196" t="s">
        <v>4</v>
      </c>
      <c r="DQ18" s="200" t="s">
        <v>3</v>
      </c>
      <c r="DR18" s="188" t="s">
        <v>4</v>
      </c>
      <c r="DS18" s="200" t="s">
        <v>3</v>
      </c>
      <c r="DT18" s="188" t="s">
        <v>4</v>
      </c>
      <c r="DU18" s="200" t="s">
        <v>3</v>
      </c>
      <c r="DV18" s="188" t="s">
        <v>4</v>
      </c>
      <c r="DW18" s="200" t="s">
        <v>3</v>
      </c>
      <c r="DX18" s="188" t="s">
        <v>4</v>
      </c>
      <c r="DY18" s="68" t="s">
        <v>3</v>
      </c>
      <c r="DZ18" s="188" t="s">
        <v>4</v>
      </c>
      <c r="EA18" s="68" t="s">
        <v>3</v>
      </c>
      <c r="EB18" s="188" t="s">
        <v>4</v>
      </c>
      <c r="EC18" s="68" t="s">
        <v>3</v>
      </c>
      <c r="ED18" s="188" t="s">
        <v>4</v>
      </c>
      <c r="EE18" s="68" t="s">
        <v>3</v>
      </c>
      <c r="EF18" s="188" t="s">
        <v>4</v>
      </c>
      <c r="EG18" s="211" t="s">
        <v>3</v>
      </c>
      <c r="EH18" s="218" t="s">
        <v>4</v>
      </c>
      <c r="EI18" s="68" t="s">
        <v>3</v>
      </c>
      <c r="EJ18" s="188" t="s">
        <v>4</v>
      </c>
      <c r="EK18" s="68" t="s">
        <v>3</v>
      </c>
      <c r="EL18" s="188" t="s">
        <v>4</v>
      </c>
      <c r="EM18" s="68" t="s">
        <v>3</v>
      </c>
      <c r="EN18" s="188" t="s">
        <v>4</v>
      </c>
      <c r="EO18" s="68" t="s">
        <v>3</v>
      </c>
      <c r="EP18" s="188" t="s">
        <v>4</v>
      </c>
      <c r="EQ18" s="68" t="s">
        <v>3</v>
      </c>
      <c r="ER18" s="188" t="s">
        <v>4</v>
      </c>
      <c r="ES18" s="68" t="s">
        <v>3</v>
      </c>
      <c r="ET18" s="188" t="s">
        <v>4</v>
      </c>
      <c r="EU18" s="68" t="s">
        <v>3</v>
      </c>
      <c r="EV18" s="188" t="s">
        <v>4</v>
      </c>
      <c r="EW18" s="68" t="s">
        <v>3</v>
      </c>
      <c r="EX18" s="188" t="s">
        <v>4</v>
      </c>
      <c r="EY18" s="68" t="s">
        <v>3</v>
      </c>
      <c r="EZ18" s="188" t="s">
        <v>4</v>
      </c>
      <c r="FA18" s="68" t="s">
        <v>3</v>
      </c>
      <c r="FB18" s="188" t="s">
        <v>4</v>
      </c>
      <c r="FC18" s="68" t="s">
        <v>3</v>
      </c>
      <c r="FD18" s="188" t="s">
        <v>4</v>
      </c>
      <c r="FE18" s="68" t="s">
        <v>3</v>
      </c>
      <c r="FF18" s="188" t="s">
        <v>4</v>
      </c>
      <c r="FG18" s="68" t="s">
        <v>3</v>
      </c>
      <c r="FH18" s="188" t="s">
        <v>4</v>
      </c>
      <c r="FI18" s="68" t="s">
        <v>3</v>
      </c>
      <c r="FJ18" s="188" t="s">
        <v>4</v>
      </c>
      <c r="FK18" s="188" t="s">
        <v>3</v>
      </c>
      <c r="FL18" s="188" t="s">
        <v>4</v>
      </c>
      <c r="FM18" s="188" t="s">
        <v>3</v>
      </c>
      <c r="FN18" s="188" t="s">
        <v>4</v>
      </c>
      <c r="FO18" s="188" t="s">
        <v>3</v>
      </c>
      <c r="FP18" s="188" t="s">
        <v>4</v>
      </c>
      <c r="FQ18" s="188" t="s">
        <v>3</v>
      </c>
      <c r="FR18" s="188" t="s">
        <v>4</v>
      </c>
      <c r="FS18" s="188" t="s">
        <v>3</v>
      </c>
      <c r="FT18" s="188" t="s">
        <v>4</v>
      </c>
      <c r="FU18" s="188" t="s">
        <v>3</v>
      </c>
      <c r="FV18" s="188" t="s">
        <v>4</v>
      </c>
      <c r="FW18" s="188" t="s">
        <v>3</v>
      </c>
      <c r="FX18" s="188" t="s">
        <v>4</v>
      </c>
      <c r="FY18" s="188" t="s">
        <v>3</v>
      </c>
      <c r="FZ18" s="188" t="s">
        <v>4</v>
      </c>
      <c r="GA18" s="188" t="s">
        <v>3</v>
      </c>
      <c r="GB18" s="188" t="s">
        <v>4</v>
      </c>
      <c r="GC18" s="188" t="s">
        <v>3</v>
      </c>
      <c r="GD18" s="188" t="s">
        <v>4</v>
      </c>
      <c r="GE18" s="188" t="s">
        <v>3</v>
      </c>
      <c r="GF18" s="188" t="s">
        <v>4</v>
      </c>
      <c r="GG18" s="188" t="s">
        <v>3</v>
      </c>
      <c r="GH18" s="188" t="s">
        <v>4</v>
      </c>
      <c r="GI18" s="278" t="s">
        <v>3</v>
      </c>
      <c r="GJ18" s="287" t="s">
        <v>4</v>
      </c>
      <c r="GK18" s="188" t="s">
        <v>3</v>
      </c>
      <c r="GL18" s="188" t="s">
        <v>4</v>
      </c>
      <c r="GM18" s="188" t="s">
        <v>3</v>
      </c>
      <c r="GN18" s="188" t="s">
        <v>4</v>
      </c>
      <c r="GO18" s="188" t="s">
        <v>3</v>
      </c>
      <c r="GP18" s="188" t="s">
        <v>4</v>
      </c>
      <c r="GQ18" s="188" t="s">
        <v>3</v>
      </c>
      <c r="GR18" s="188" t="s">
        <v>4</v>
      </c>
      <c r="GS18" s="188" t="s">
        <v>3</v>
      </c>
      <c r="GT18" s="188" t="s">
        <v>4</v>
      </c>
      <c r="GU18" s="188" t="s">
        <v>3</v>
      </c>
      <c r="GV18" s="188" t="s">
        <v>4</v>
      </c>
      <c r="GW18" s="188" t="s">
        <v>3</v>
      </c>
      <c r="GX18" s="188" t="s">
        <v>4</v>
      </c>
      <c r="GY18" s="188" t="s">
        <v>3</v>
      </c>
      <c r="GZ18" s="188" t="s">
        <v>4</v>
      </c>
      <c r="HA18" s="188" t="s">
        <v>3</v>
      </c>
      <c r="HB18" s="188" t="s">
        <v>4</v>
      </c>
      <c r="HC18" s="188" t="s">
        <v>3</v>
      </c>
      <c r="HD18" s="188" t="s">
        <v>4</v>
      </c>
      <c r="HE18" s="188" t="s">
        <v>3</v>
      </c>
      <c r="HF18" s="188" t="s">
        <v>4</v>
      </c>
      <c r="HG18" s="188" t="s">
        <v>3</v>
      </c>
      <c r="HH18" s="188" t="s">
        <v>4</v>
      </c>
      <c r="HI18" s="188" t="s">
        <v>3</v>
      </c>
      <c r="HJ18" s="188" t="s">
        <v>4</v>
      </c>
      <c r="HK18" s="188" t="s">
        <v>3</v>
      </c>
      <c r="HL18" s="188" t="s">
        <v>4</v>
      </c>
      <c r="HM18" s="188" t="s">
        <v>3</v>
      </c>
      <c r="HN18" s="188" t="s">
        <v>4</v>
      </c>
      <c r="HO18" s="188" t="s">
        <v>3</v>
      </c>
      <c r="HP18" s="188" t="s">
        <v>4</v>
      </c>
      <c r="HQ18" s="188" t="s">
        <v>3</v>
      </c>
      <c r="HR18" s="188" t="s">
        <v>4</v>
      </c>
      <c r="HS18" s="188" t="s">
        <v>3</v>
      </c>
      <c r="HT18" s="188" t="s">
        <v>4</v>
      </c>
      <c r="HU18" s="188" t="s">
        <v>3</v>
      </c>
      <c r="HV18" s="188" t="s">
        <v>4</v>
      </c>
      <c r="HW18" s="188" t="s">
        <v>3</v>
      </c>
      <c r="HX18" s="188" t="s">
        <v>4</v>
      </c>
      <c r="HY18" s="188" t="s">
        <v>3</v>
      </c>
      <c r="HZ18" s="188" t="s">
        <v>4</v>
      </c>
    </row>
    <row r="19" spans="1:234" ht="15.75">
      <c r="A19" s="229"/>
      <c r="B19" s="19"/>
      <c r="C19" s="69"/>
      <c r="D19" s="70"/>
      <c r="E19" s="70"/>
      <c r="F19" s="70"/>
      <c r="G19" s="54"/>
      <c r="H19" s="71"/>
      <c r="I19" s="71"/>
      <c r="J19" s="53"/>
      <c r="K19" s="72"/>
      <c r="L19" s="56"/>
      <c r="M19" s="73"/>
      <c r="N19" s="56"/>
      <c r="O19" s="73"/>
      <c r="P19" s="56"/>
      <c r="Q19" s="73"/>
      <c r="R19" s="53"/>
      <c r="S19" s="72"/>
      <c r="T19" s="71"/>
      <c r="U19" s="72"/>
      <c r="V19" s="71"/>
      <c r="W19" s="72"/>
      <c r="X19" s="71"/>
      <c r="Y19" s="71"/>
      <c r="Z19" s="71"/>
      <c r="AA19" s="74"/>
      <c r="AB19" s="57"/>
      <c r="AC19" s="75"/>
      <c r="AD19" s="75"/>
      <c r="AE19" s="75"/>
      <c r="AF19" s="76"/>
      <c r="AG19" s="5"/>
      <c r="AH19" s="19"/>
      <c r="AI19" s="77"/>
      <c r="AJ19" s="78"/>
      <c r="AK19" s="171"/>
      <c r="AL19" s="102"/>
      <c r="AM19" s="212"/>
      <c r="AN19" s="190"/>
      <c r="AO19" s="208"/>
      <c r="AP19" s="258"/>
      <c r="AQ19" s="271"/>
      <c r="AR19" s="258"/>
      <c r="AS19" s="258"/>
      <c r="AT19" s="258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51"/>
      <c r="CF19" s="151"/>
      <c r="CG19" s="151"/>
      <c r="CH19" s="151"/>
      <c r="CI19" s="151"/>
      <c r="CJ19" s="151"/>
      <c r="CK19" s="19"/>
      <c r="CL19" s="19"/>
      <c r="CM19" s="19"/>
      <c r="CN19" s="19"/>
      <c r="CO19" s="151"/>
      <c r="CP19" s="151"/>
      <c r="CQ19" s="151"/>
      <c r="CR19" s="216"/>
      <c r="CS19" s="213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151"/>
      <c r="DH19" s="199"/>
      <c r="DI19" s="151"/>
      <c r="DJ19" s="199"/>
      <c r="DK19" s="151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51"/>
      <c r="DZ19" s="216"/>
      <c r="EA19" s="216"/>
      <c r="EB19" s="216"/>
      <c r="EC19" s="216"/>
      <c r="ED19" s="216"/>
      <c r="EE19" s="151"/>
      <c r="EF19" s="216"/>
      <c r="EG19" s="216"/>
      <c r="EH19" s="216"/>
      <c r="EI19" s="151"/>
      <c r="EJ19" s="216"/>
      <c r="EK19" s="151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151"/>
      <c r="FB19" s="151"/>
      <c r="FC19" s="151"/>
      <c r="FD19" s="151"/>
      <c r="FE19" s="151"/>
      <c r="FF19" s="151"/>
      <c r="FG19" s="151"/>
      <c r="FH19" s="216"/>
      <c r="FI19" s="151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79"/>
      <c r="GJ19" s="288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151"/>
      <c r="HX19" s="151"/>
      <c r="HY19" s="151"/>
      <c r="HZ19" s="151"/>
    </row>
    <row r="20" spans="1:234" ht="15.75">
      <c r="A20" s="233" t="s">
        <v>112</v>
      </c>
      <c r="B20" s="42" t="s">
        <v>12</v>
      </c>
      <c r="C20" s="81">
        <v>20445075468</v>
      </c>
      <c r="D20" s="82">
        <v>181224955</v>
      </c>
      <c r="E20" s="82">
        <v>21884449906</v>
      </c>
      <c r="F20" s="82">
        <v>179400782</v>
      </c>
      <c r="G20" s="83">
        <v>14688653221</v>
      </c>
      <c r="H20" s="84">
        <v>101829008</v>
      </c>
      <c r="I20" s="85">
        <v>15963725850</v>
      </c>
      <c r="J20" s="86">
        <v>78788810</v>
      </c>
      <c r="K20" s="87">
        <v>29006.8</v>
      </c>
      <c r="L20" s="88">
        <v>122821</v>
      </c>
      <c r="M20" s="87">
        <v>28726.53</v>
      </c>
      <c r="N20" s="88">
        <v>114242.1</v>
      </c>
      <c r="O20" s="87">
        <v>39489.7</v>
      </c>
      <c r="P20" s="88">
        <v>128822</v>
      </c>
      <c r="Q20" s="87">
        <v>42810.68000000001</v>
      </c>
      <c r="R20" s="86">
        <v>122451</v>
      </c>
      <c r="S20" s="87">
        <v>44600.600000000006</v>
      </c>
      <c r="T20" s="89">
        <v>119802</v>
      </c>
      <c r="U20" s="87">
        <v>63189.5</v>
      </c>
      <c r="V20" s="89">
        <v>142769</v>
      </c>
      <c r="W20" s="87">
        <v>76707.8</v>
      </c>
      <c r="X20" s="89">
        <v>158797</v>
      </c>
      <c r="Y20" s="87">
        <v>96463.2</v>
      </c>
      <c r="Z20" s="89">
        <v>171514.7</v>
      </c>
      <c r="AA20" s="90">
        <v>146495.59999999998</v>
      </c>
      <c r="AB20" s="89">
        <v>198234</v>
      </c>
      <c r="AC20" s="87">
        <v>157755.1</v>
      </c>
      <c r="AD20" s="89">
        <v>194682</v>
      </c>
      <c r="AE20" s="87">
        <f>SUM(AE22:AE30)</f>
        <v>211971</v>
      </c>
      <c r="AF20" s="189">
        <f aca="true" t="shared" si="0" ref="AF20:BY20">SUM(AF22:AF30)</f>
        <v>216428.09999999998</v>
      </c>
      <c r="AG20" s="87">
        <f t="shared" si="0"/>
        <v>206922.7</v>
      </c>
      <c r="AH20" s="89">
        <f t="shared" si="0"/>
        <v>260621.20500000002</v>
      </c>
      <c r="AI20" s="87">
        <f t="shared" si="0"/>
        <v>278822.368676</v>
      </c>
      <c r="AJ20" s="89">
        <f t="shared" si="0"/>
        <v>362884.287075067</v>
      </c>
      <c r="AK20" s="87">
        <f t="shared" si="0"/>
        <v>457743.55570224946</v>
      </c>
      <c r="AL20" s="89">
        <f t="shared" si="0"/>
        <v>483149.72200000007</v>
      </c>
      <c r="AM20" s="87">
        <f t="shared" si="0"/>
        <v>497552.3658277269</v>
      </c>
      <c r="AN20" s="89">
        <f t="shared" si="0"/>
        <v>485578.85299999994</v>
      </c>
      <c r="AO20" s="87">
        <f t="shared" si="0"/>
        <v>546031.9077618908</v>
      </c>
      <c r="AP20" s="89">
        <f t="shared" si="0"/>
        <v>529313.514</v>
      </c>
      <c r="AQ20" s="87">
        <f t="shared" si="0"/>
        <v>524889.8838807647</v>
      </c>
      <c r="AR20" s="89">
        <f t="shared" si="0"/>
        <v>527676.3596180374</v>
      </c>
      <c r="AS20" s="87">
        <f t="shared" si="0"/>
        <v>572889.9315734897</v>
      </c>
      <c r="AT20" s="89">
        <f t="shared" si="0"/>
        <v>576087.4647956055</v>
      </c>
      <c r="AU20" s="87">
        <f t="shared" si="0"/>
        <v>40129.072338</v>
      </c>
      <c r="AV20" s="87">
        <f t="shared" si="0"/>
        <v>60365.88100000001</v>
      </c>
      <c r="AW20" s="87">
        <f t="shared" si="0"/>
        <v>65626.445248</v>
      </c>
      <c r="AX20" s="87">
        <f t="shared" si="0"/>
        <v>91394.167</v>
      </c>
      <c r="AY20" s="87">
        <f t="shared" si="0"/>
        <v>84335.276132</v>
      </c>
      <c r="AZ20" s="87">
        <f t="shared" si="0"/>
        <v>117063.29</v>
      </c>
      <c r="BA20" s="87">
        <f t="shared" si="0"/>
        <v>101675.984681</v>
      </c>
      <c r="BB20" s="87">
        <f t="shared" si="0"/>
        <v>138594.13899999997</v>
      </c>
      <c r="BC20" s="87">
        <f t="shared" si="0"/>
        <v>124923.593822</v>
      </c>
      <c r="BD20" s="87">
        <f t="shared" si="0"/>
        <v>166696.36599999998</v>
      </c>
      <c r="BE20" s="87">
        <f t="shared" si="0"/>
        <v>146687.03079400002</v>
      </c>
      <c r="BF20" s="87">
        <f t="shared" si="0"/>
        <v>192981.674</v>
      </c>
      <c r="BG20" s="87">
        <f t="shared" si="0"/>
        <v>170795.00660000002</v>
      </c>
      <c r="BH20" s="87">
        <f t="shared" si="0"/>
        <v>226907.49699999997</v>
      </c>
      <c r="BI20" s="87">
        <f t="shared" si="0"/>
        <v>197453.768634</v>
      </c>
      <c r="BJ20" s="87">
        <f t="shared" si="0"/>
        <v>261876.256</v>
      </c>
      <c r="BK20" s="87">
        <f t="shared" si="0"/>
        <v>225589.551391</v>
      </c>
      <c r="BL20" s="87">
        <f t="shared" si="0"/>
        <v>297405.355</v>
      </c>
      <c r="BM20" s="87">
        <f t="shared" si="0"/>
        <v>246867.278504</v>
      </c>
      <c r="BN20" s="87">
        <f t="shared" si="0"/>
        <v>328099.99600000004</v>
      </c>
      <c r="BO20" s="87">
        <f t="shared" si="0"/>
        <v>278822.368676</v>
      </c>
      <c r="BP20" s="87">
        <f t="shared" si="0"/>
        <v>362884.287075067</v>
      </c>
      <c r="BQ20" s="87">
        <f t="shared" si="0"/>
        <v>26168.208116</v>
      </c>
      <c r="BR20" s="87">
        <f t="shared" si="0"/>
        <v>35743.905</v>
      </c>
      <c r="BS20" s="87">
        <f t="shared" si="0"/>
        <v>27398.921734000003</v>
      </c>
      <c r="BT20" s="87">
        <f t="shared" si="0"/>
        <v>34806.31800000001</v>
      </c>
      <c r="BU20" s="87">
        <f t="shared" si="0"/>
        <v>53567.12985</v>
      </c>
      <c r="BV20" s="87">
        <f t="shared" si="0"/>
        <v>70550.223</v>
      </c>
      <c r="BW20" s="87">
        <f t="shared" si="0"/>
        <v>25232.247968999996</v>
      </c>
      <c r="BX20" s="87">
        <f t="shared" si="0"/>
        <v>31293.211000000007</v>
      </c>
      <c r="BY20" s="87">
        <f t="shared" si="0"/>
        <v>33800.074061</v>
      </c>
      <c r="BZ20" s="87">
        <f aca="true" t="shared" si="1" ref="BZ20:EK20">SUM(BZ22:BZ30)</f>
        <v>35522.162</v>
      </c>
      <c r="CA20" s="87">
        <f t="shared" si="1"/>
        <v>43779.763435</v>
      </c>
      <c r="CB20" s="87">
        <f t="shared" si="1"/>
        <v>27479.706</v>
      </c>
      <c r="CC20" s="87">
        <f t="shared" si="1"/>
        <v>35896.756886</v>
      </c>
      <c r="CD20" s="87">
        <f t="shared" si="1"/>
        <v>34896.808000000005</v>
      </c>
      <c r="CE20" s="87">
        <f t="shared" si="1"/>
        <v>34062.636228</v>
      </c>
      <c r="CF20" s="87">
        <f t="shared" si="1"/>
        <v>34070.205</v>
      </c>
      <c r="CG20" s="87">
        <f t="shared" si="1"/>
        <v>40995.865464</v>
      </c>
      <c r="CH20" s="87">
        <f t="shared" si="1"/>
        <v>51729.526</v>
      </c>
      <c r="CI20" s="87">
        <f t="shared" si="1"/>
        <v>44141.316276</v>
      </c>
      <c r="CJ20" s="87">
        <f t="shared" si="1"/>
        <v>55368.59799999999</v>
      </c>
      <c r="CK20" s="87">
        <f t="shared" si="1"/>
        <v>41278.702917</v>
      </c>
      <c r="CL20" s="87">
        <f t="shared" si="1"/>
        <v>38351.852</v>
      </c>
      <c r="CM20" s="87">
        <f t="shared" si="1"/>
        <v>39042.41860999999</v>
      </c>
      <c r="CN20" s="87">
        <f t="shared" si="1"/>
        <v>47553.55499999999</v>
      </c>
      <c r="CO20" s="87">
        <f t="shared" si="1"/>
        <v>65946.64400624938</v>
      </c>
      <c r="CP20" s="87">
        <f t="shared" si="1"/>
        <v>56333.876</v>
      </c>
      <c r="CQ20" s="87">
        <f t="shared" si="1"/>
        <v>112599.45188000001</v>
      </c>
      <c r="CR20" s="87">
        <f t="shared" si="1"/>
        <v>137365.59600000002</v>
      </c>
      <c r="CS20" s="87">
        <f t="shared" si="1"/>
        <v>156379.21531499998</v>
      </c>
      <c r="CT20" s="87">
        <f t="shared" si="1"/>
        <v>164845.302</v>
      </c>
      <c r="CU20" s="87">
        <f t="shared" si="1"/>
        <v>226338.60842899999</v>
      </c>
      <c r="CV20" s="87">
        <f t="shared" si="1"/>
        <v>233812.315</v>
      </c>
      <c r="CW20" s="87">
        <f t="shared" si="1"/>
        <v>267334.473893</v>
      </c>
      <c r="CX20" s="87">
        <f t="shared" si="1"/>
        <v>285541.84099999996</v>
      </c>
      <c r="CY20" s="87">
        <f t="shared" si="1"/>
        <v>311475.790169</v>
      </c>
      <c r="CZ20" s="87">
        <f t="shared" si="1"/>
        <v>340910.439</v>
      </c>
      <c r="DA20" s="87">
        <f t="shared" si="1"/>
        <v>352754.493086</v>
      </c>
      <c r="DB20" s="87">
        <f t="shared" si="1"/>
        <v>379262.29099999997</v>
      </c>
      <c r="DC20" s="87">
        <f t="shared" si="1"/>
        <v>391796.911696</v>
      </c>
      <c r="DD20" s="87">
        <f t="shared" si="1"/>
        <v>426815.846</v>
      </c>
      <c r="DE20" s="87">
        <f t="shared" si="1"/>
        <v>457743.55570224946</v>
      </c>
      <c r="DF20" s="87">
        <f t="shared" si="1"/>
        <v>483149.722</v>
      </c>
      <c r="DG20" s="87">
        <f t="shared" si="1"/>
        <v>41679.93189535943</v>
      </c>
      <c r="DH20" s="87">
        <f t="shared" si="1"/>
        <v>39037.993</v>
      </c>
      <c r="DI20" s="87">
        <f t="shared" si="1"/>
        <v>36517.177223367435</v>
      </c>
      <c r="DJ20" s="87">
        <f t="shared" si="1"/>
        <v>38692.291</v>
      </c>
      <c r="DK20" s="87">
        <f t="shared" si="1"/>
        <v>27520.539952</v>
      </c>
      <c r="DL20" s="87">
        <f t="shared" si="1"/>
        <v>33039.967000000004</v>
      </c>
      <c r="DM20" s="87">
        <f t="shared" si="1"/>
        <v>46148.474548</v>
      </c>
      <c r="DN20" s="87">
        <f t="shared" si="1"/>
        <v>48509.15700000001</v>
      </c>
      <c r="DO20" s="87">
        <f t="shared" si="1"/>
        <v>39758.415057</v>
      </c>
      <c r="DP20" s="87">
        <f t="shared" si="1"/>
        <v>39787.515</v>
      </c>
      <c r="DQ20" s="87">
        <f t="shared" si="1"/>
        <v>41287.051636000004</v>
      </c>
      <c r="DR20" s="87">
        <f t="shared" si="1"/>
        <v>37330.673</v>
      </c>
      <c r="DS20" s="87">
        <f t="shared" si="1"/>
        <v>46727.377211</v>
      </c>
      <c r="DT20" s="87">
        <f t="shared" si="1"/>
        <v>35691.758</v>
      </c>
      <c r="DU20" s="87">
        <f t="shared" si="1"/>
        <v>36769.948658</v>
      </c>
      <c r="DV20" s="87">
        <f t="shared" si="1"/>
        <v>39427.827</v>
      </c>
      <c r="DW20" s="87">
        <f t="shared" si="1"/>
        <v>48621.236827999994</v>
      </c>
      <c r="DX20" s="87">
        <f t="shared" si="1"/>
        <v>41337.754</v>
      </c>
      <c r="DY20" s="87">
        <f t="shared" si="1"/>
        <v>45345.816754</v>
      </c>
      <c r="DZ20" s="87">
        <f t="shared" si="1"/>
        <v>40818.503</v>
      </c>
      <c r="EA20" s="87">
        <f t="shared" si="1"/>
        <v>44759.77023</v>
      </c>
      <c r="EB20" s="87">
        <f t="shared" si="1"/>
        <v>38182.081</v>
      </c>
      <c r="EC20" s="87">
        <f t="shared" si="1"/>
        <v>42416.625835000006</v>
      </c>
      <c r="ED20" s="87">
        <f t="shared" si="1"/>
        <v>53723.334</v>
      </c>
      <c r="EE20" s="87">
        <f t="shared" si="1"/>
        <v>497552.3658277269</v>
      </c>
      <c r="EF20" s="87">
        <f t="shared" si="1"/>
        <v>485578.85299999994</v>
      </c>
      <c r="EG20" s="87">
        <f t="shared" si="1"/>
        <v>455135.7399927268</v>
      </c>
      <c r="EH20" s="87">
        <f t="shared" si="1"/>
        <v>431855.51900000003</v>
      </c>
      <c r="EI20" s="87">
        <f t="shared" si="1"/>
        <v>62178.28660000001</v>
      </c>
      <c r="EJ20" s="87">
        <f t="shared" si="1"/>
        <v>51793.812</v>
      </c>
      <c r="EK20" s="87">
        <f t="shared" si="1"/>
        <v>46110.321314999994</v>
      </c>
      <c r="EL20" s="87">
        <f aca="true" t="shared" si="2" ref="EL20:HY20">SUM(EL22:EL30)</f>
        <v>52569.102</v>
      </c>
      <c r="EM20" s="87">
        <f t="shared" si="2"/>
        <v>33065.967011</v>
      </c>
      <c r="EN20" s="87">
        <f t="shared" si="2"/>
        <v>28451.999</v>
      </c>
      <c r="EO20" s="87">
        <f t="shared" si="2"/>
        <v>45322.3275539</v>
      </c>
      <c r="EP20" s="87">
        <f t="shared" si="2"/>
        <v>36715.72</v>
      </c>
      <c r="EQ20" s="87">
        <f t="shared" si="2"/>
        <v>40249.15998564</v>
      </c>
      <c r="ER20" s="87">
        <f t="shared" si="2"/>
        <v>37448.355</v>
      </c>
      <c r="ES20" s="87">
        <f t="shared" si="2"/>
        <v>41613.41064439999</v>
      </c>
      <c r="ET20" s="87">
        <f t="shared" si="2"/>
        <v>40310.702999999994</v>
      </c>
      <c r="EU20" s="87">
        <f t="shared" si="2"/>
        <v>46881.216181210504</v>
      </c>
      <c r="EV20" s="87">
        <f t="shared" si="2"/>
        <v>43720.631</v>
      </c>
      <c r="EW20" s="87">
        <f t="shared" si="2"/>
        <v>54981.62813118661</v>
      </c>
      <c r="EX20" s="87">
        <f t="shared" si="2"/>
        <v>52269.384</v>
      </c>
      <c r="EY20" s="87">
        <f t="shared" si="2"/>
        <v>42419.180969812296</v>
      </c>
      <c r="EZ20" s="87">
        <f t="shared" si="2"/>
        <v>50318.320999999996</v>
      </c>
      <c r="FA20" s="87">
        <f t="shared" si="2"/>
        <v>41897.30837119517</v>
      </c>
      <c r="FB20" s="87">
        <f t="shared" si="2"/>
        <v>41545.258</v>
      </c>
      <c r="FC20" s="87">
        <f t="shared" si="2"/>
        <v>49381.38178094555</v>
      </c>
      <c r="FD20" s="87">
        <f t="shared" si="2"/>
        <v>49334.394</v>
      </c>
      <c r="FE20" s="87">
        <f t="shared" si="2"/>
        <v>41931.719217600665</v>
      </c>
      <c r="FF20" s="87">
        <f t="shared" si="2"/>
        <v>44835.83500000001</v>
      </c>
      <c r="FG20" s="87">
        <f t="shared" si="2"/>
        <v>546031.9077618908</v>
      </c>
      <c r="FH20" s="87">
        <f t="shared" si="2"/>
        <v>529313.514</v>
      </c>
      <c r="FI20" s="87">
        <f t="shared" si="2"/>
        <v>41981.87729152324</v>
      </c>
      <c r="FJ20" s="87">
        <f t="shared" si="2"/>
        <v>46076.09100000001</v>
      </c>
      <c r="FK20" s="87">
        <f t="shared" si="2"/>
        <v>41164.985548084136</v>
      </c>
      <c r="FL20" s="87">
        <f t="shared" si="2"/>
        <v>38952.468</v>
      </c>
      <c r="FM20" s="87">
        <f t="shared" si="2"/>
        <v>36283.72252045738</v>
      </c>
      <c r="FN20" s="87">
        <f t="shared" si="2"/>
        <v>35022.340000000004</v>
      </c>
      <c r="FO20" s="87">
        <f t="shared" si="2"/>
        <v>35882.48068568999</v>
      </c>
      <c r="FP20" s="87">
        <f t="shared" si="2"/>
        <v>31564.59</v>
      </c>
      <c r="FQ20" s="87">
        <f t="shared" si="2"/>
        <v>39082.40874666999</v>
      </c>
      <c r="FR20" s="87">
        <f t="shared" si="2"/>
        <v>37098.504</v>
      </c>
      <c r="FS20" s="87">
        <f t="shared" si="2"/>
        <v>48879.92165587</v>
      </c>
      <c r="FT20" s="87">
        <f t="shared" si="2"/>
        <v>48764.155618037315</v>
      </c>
      <c r="FU20" s="87">
        <f t="shared" si="2"/>
        <v>41664.20184342001</v>
      </c>
      <c r="FV20" s="87">
        <f t="shared" si="2"/>
        <v>41654.15700000002</v>
      </c>
      <c r="FW20" s="87">
        <f t="shared" si="2"/>
        <v>57334.382567659995</v>
      </c>
      <c r="FX20" s="87">
        <f t="shared" si="2"/>
        <v>56499.777</v>
      </c>
      <c r="FY20" s="87">
        <f t="shared" si="2"/>
        <v>55462.18873439</v>
      </c>
      <c r="FZ20" s="87">
        <f t="shared" si="2"/>
        <v>60784.18000000001</v>
      </c>
      <c r="GA20" s="87">
        <f t="shared" si="2"/>
        <v>43027.75305200001</v>
      </c>
      <c r="GB20" s="87">
        <f t="shared" si="2"/>
        <v>44847.72999999999</v>
      </c>
      <c r="GC20" s="87">
        <f t="shared" si="2"/>
        <v>41597.47177800001</v>
      </c>
      <c r="GD20" s="87">
        <f t="shared" si="2"/>
        <v>44117.441</v>
      </c>
      <c r="GE20" s="87">
        <f t="shared" si="2"/>
        <v>42528.48945699999</v>
      </c>
      <c r="GF20" s="87">
        <f t="shared" si="2"/>
        <v>42294.92599999999</v>
      </c>
      <c r="GG20" s="87">
        <f t="shared" si="2"/>
        <v>524889.8838807647</v>
      </c>
      <c r="GH20" s="87">
        <f t="shared" si="2"/>
        <v>527676.3596180374</v>
      </c>
      <c r="GI20" s="87">
        <f t="shared" si="2"/>
        <v>49590.17475800001</v>
      </c>
      <c r="GJ20" s="87">
        <f t="shared" si="2"/>
        <v>47063.093</v>
      </c>
      <c r="GK20" s="87">
        <f t="shared" si="2"/>
        <v>48169.191318</v>
      </c>
      <c r="GL20" s="87">
        <f t="shared" si="2"/>
        <v>49496.053</v>
      </c>
      <c r="GM20" s="87">
        <f t="shared" si="2"/>
        <v>47152.124236999996</v>
      </c>
      <c r="GN20" s="89">
        <f t="shared" si="2"/>
        <v>47039.448</v>
      </c>
      <c r="GO20" s="87">
        <f t="shared" si="2"/>
        <v>44532.439546</v>
      </c>
      <c r="GP20" s="87">
        <f t="shared" si="2"/>
        <v>43064.152</v>
      </c>
      <c r="GQ20" s="87">
        <f t="shared" si="2"/>
        <v>33755.412796911376</v>
      </c>
      <c r="GR20" s="87">
        <f t="shared" si="2"/>
        <v>31401.854000000003</v>
      </c>
      <c r="GS20" s="87">
        <f t="shared" si="2"/>
        <v>45125.289461</v>
      </c>
      <c r="GT20" s="87">
        <f t="shared" si="2"/>
        <v>45872.787</v>
      </c>
      <c r="GU20" s="87">
        <f t="shared" si="2"/>
        <v>50583.138788</v>
      </c>
      <c r="GV20" s="87">
        <f t="shared" si="2"/>
        <v>46988.496</v>
      </c>
      <c r="GW20" s="87">
        <f t="shared" si="2"/>
        <v>54036.154472999995</v>
      </c>
      <c r="GX20" s="87">
        <f t="shared" si="2"/>
        <v>53863.47</v>
      </c>
      <c r="GY20" s="87">
        <f t="shared" si="2"/>
        <v>60024.87512770928</v>
      </c>
      <c r="GZ20" s="87">
        <f t="shared" si="2"/>
        <v>60538.784</v>
      </c>
      <c r="HA20" s="87">
        <f t="shared" si="2"/>
        <v>51344.99963172173</v>
      </c>
      <c r="HB20" s="87">
        <f t="shared" si="2"/>
        <v>54183.145000000004</v>
      </c>
      <c r="HC20" s="87">
        <f t="shared" si="2"/>
        <v>40219.20941814729</v>
      </c>
      <c r="HD20" s="87">
        <f t="shared" si="2"/>
        <v>48163.14479560549</v>
      </c>
      <c r="HE20" s="87">
        <f t="shared" si="2"/>
        <v>48356.922018</v>
      </c>
      <c r="HF20" s="87">
        <f t="shared" si="2"/>
        <v>48413.038</v>
      </c>
      <c r="HG20" s="87">
        <f>SUM(HG22:HG30)</f>
        <v>44028.037715</v>
      </c>
      <c r="HH20" s="87">
        <f t="shared" si="2"/>
        <v>44210.78499999999</v>
      </c>
      <c r="HI20" s="87">
        <f>SUM(HI22:HI30)</f>
        <v>52293.603493999995</v>
      </c>
      <c r="HJ20" s="87">
        <f t="shared" si="2"/>
        <v>68358.91</v>
      </c>
      <c r="HK20" s="87">
        <f>SUM(HK22:HK30)</f>
        <v>44078.007779</v>
      </c>
      <c r="HL20" s="87">
        <f t="shared" si="2"/>
        <v>57097.692</v>
      </c>
      <c r="HM20" s="87">
        <f>SUM(HM22:HM30)</f>
        <v>35919.055154999995</v>
      </c>
      <c r="HN20" s="87">
        <f t="shared" si="2"/>
        <v>49027.637</v>
      </c>
      <c r="HO20" s="87">
        <f>SUM(HO22:HO30)</f>
        <v>38979.312314</v>
      </c>
      <c r="HP20" s="87">
        <f t="shared" si="2"/>
        <v>40691.072</v>
      </c>
      <c r="HQ20" s="87">
        <f>SUM(HQ22:HQ30)</f>
        <v>52440.631844999996</v>
      </c>
      <c r="HR20" s="87">
        <f t="shared" si="2"/>
        <v>60928.71199999999</v>
      </c>
      <c r="HS20" s="87">
        <f>SUM(HS22:HS30)</f>
        <v>49520.583342</v>
      </c>
      <c r="HT20" s="87">
        <f t="shared" si="2"/>
        <v>56306.617</v>
      </c>
      <c r="HU20" s="87">
        <f>SUM(HU22:HU30)</f>
        <v>56919.831601</v>
      </c>
      <c r="HV20" s="87">
        <f t="shared" si="2"/>
        <v>68099.71300000002</v>
      </c>
      <c r="HW20" s="87">
        <f t="shared" si="2"/>
        <v>372943.92537791136</v>
      </c>
      <c r="HX20" s="89">
        <f t="shared" si="2"/>
        <v>364789.353</v>
      </c>
      <c r="HY20" s="87">
        <f t="shared" si="2"/>
        <v>374179.06324499997</v>
      </c>
      <c r="HZ20" s="89">
        <f>SUM(HZ22:IV30)</f>
        <v>444721.13800000004</v>
      </c>
    </row>
    <row r="21" spans="1:234" ht="15.75">
      <c r="A21" s="233"/>
      <c r="B21" s="79"/>
      <c r="C21" s="10"/>
      <c r="D21" s="11"/>
      <c r="E21" s="11"/>
      <c r="F21" s="11"/>
      <c r="G21" s="92"/>
      <c r="H21" s="93"/>
      <c r="I21" s="75"/>
      <c r="J21" s="76"/>
      <c r="K21" s="94"/>
      <c r="L21" s="37"/>
      <c r="M21" s="95"/>
      <c r="N21" s="96"/>
      <c r="O21" s="95"/>
      <c r="P21" s="37"/>
      <c r="Q21" s="95"/>
      <c r="R21" s="76"/>
      <c r="S21" s="94"/>
      <c r="T21" s="75"/>
      <c r="U21" s="94"/>
      <c r="V21" s="97"/>
      <c r="W21" s="94"/>
      <c r="X21" s="97"/>
      <c r="Y21" s="94"/>
      <c r="Z21" s="97"/>
      <c r="AA21" s="98"/>
      <c r="AB21" s="99"/>
      <c r="AC21" s="94"/>
      <c r="AD21" s="97"/>
      <c r="AE21" s="100"/>
      <c r="AF21" s="99"/>
      <c r="AG21" s="101"/>
      <c r="AH21" s="99"/>
      <c r="AI21" s="291"/>
      <c r="AJ21" s="292"/>
      <c r="AK21" s="293"/>
      <c r="AL21" s="97"/>
      <c r="AM21" s="294"/>
      <c r="AN21" s="97"/>
      <c r="AO21" s="295"/>
      <c r="AP21" s="296"/>
      <c r="AQ21" s="294"/>
      <c r="AR21" s="297"/>
      <c r="AS21" s="297"/>
      <c r="AT21" s="297"/>
      <c r="AU21" s="94"/>
      <c r="AV21" s="97"/>
      <c r="AW21" s="87"/>
      <c r="AX21" s="89"/>
      <c r="AY21" s="87"/>
      <c r="AZ21" s="75"/>
      <c r="BA21" s="87"/>
      <c r="BB21" s="75"/>
      <c r="BC21" s="87"/>
      <c r="BD21" s="75"/>
      <c r="BE21" s="87"/>
      <c r="BF21" s="75"/>
      <c r="BG21" s="75"/>
      <c r="BH21" s="94"/>
      <c r="BI21" s="94"/>
      <c r="BJ21" s="75"/>
      <c r="BK21" s="94"/>
      <c r="BL21" s="75"/>
      <c r="BM21" s="75"/>
      <c r="BN21" s="75"/>
      <c r="BO21" s="299"/>
      <c r="BP21" s="292"/>
      <c r="BQ21" s="75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169"/>
      <c r="CF21" s="169"/>
      <c r="CG21" s="169"/>
      <c r="CH21" s="169"/>
      <c r="CI21" s="169"/>
      <c r="CJ21" s="169"/>
      <c r="CK21" s="87"/>
      <c r="CL21" s="87"/>
      <c r="CM21" s="87"/>
      <c r="CN21" s="87"/>
      <c r="CO21" s="169"/>
      <c r="CP21" s="169"/>
      <c r="CQ21" s="87"/>
      <c r="CR21" s="191"/>
      <c r="CS21" s="252"/>
      <c r="CT21" s="191"/>
      <c r="CU21" s="191"/>
      <c r="CV21" s="191"/>
      <c r="CW21" s="191"/>
      <c r="CX21" s="191"/>
      <c r="CY21" s="191"/>
      <c r="CZ21" s="191"/>
      <c r="DA21" s="259"/>
      <c r="DB21" s="191"/>
      <c r="DC21" s="191"/>
      <c r="DD21" s="191"/>
      <c r="DE21" s="191"/>
      <c r="DF21" s="191"/>
      <c r="DG21" s="172"/>
      <c r="DH21" s="300"/>
      <c r="DI21" s="172"/>
      <c r="DJ21" s="300"/>
      <c r="DK21" s="172"/>
      <c r="DL21" s="300"/>
      <c r="DM21" s="172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172"/>
      <c r="DZ21" s="301"/>
      <c r="EA21" s="301"/>
      <c r="EB21" s="301"/>
      <c r="EC21" s="301"/>
      <c r="ED21" s="301"/>
      <c r="EE21" s="172"/>
      <c r="EF21" s="301"/>
      <c r="EG21" s="252"/>
      <c r="EH21" s="191"/>
      <c r="EI21" s="172"/>
      <c r="EJ21" s="301"/>
      <c r="EK21" s="172"/>
      <c r="EL21" s="301"/>
      <c r="EM21" s="301"/>
      <c r="EN21" s="301"/>
      <c r="EO21" s="301"/>
      <c r="EP21" s="301"/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301"/>
      <c r="FE21" s="301"/>
      <c r="FF21" s="301"/>
      <c r="FG21" s="252"/>
      <c r="FH21" s="191"/>
      <c r="FI21" s="252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280"/>
      <c r="GJ21" s="289"/>
      <c r="GK21" s="191"/>
      <c r="GL21" s="191"/>
      <c r="GM21" s="191"/>
      <c r="GN21" s="364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372"/>
      <c r="HH21" s="372"/>
      <c r="HI21" s="372"/>
      <c r="HJ21" s="372"/>
      <c r="HK21" s="372"/>
      <c r="HL21" s="372"/>
      <c r="HM21" s="372"/>
      <c r="HN21" s="372"/>
      <c r="HO21" s="372"/>
      <c r="HP21" s="372"/>
      <c r="HQ21" s="372"/>
      <c r="HR21" s="372"/>
      <c r="HS21" s="372"/>
      <c r="HT21" s="372"/>
      <c r="HU21" s="372"/>
      <c r="HV21" s="372"/>
      <c r="HW21" s="293"/>
      <c r="HX21" s="97"/>
      <c r="HY21" s="294"/>
      <c r="HZ21" s="97"/>
    </row>
    <row r="22" spans="1:234" ht="15.75">
      <c r="A22" s="234" t="s">
        <v>86</v>
      </c>
      <c r="B22" s="79" t="s">
        <v>32</v>
      </c>
      <c r="C22" s="104">
        <v>1757342405</v>
      </c>
      <c r="D22" s="105">
        <v>8037480</v>
      </c>
      <c r="E22" s="105">
        <v>1327048116</v>
      </c>
      <c r="F22" s="105">
        <v>5983443</v>
      </c>
      <c r="G22" s="92">
        <v>639385235</v>
      </c>
      <c r="H22" s="93">
        <v>2419030</v>
      </c>
      <c r="I22" s="106">
        <v>996276212</v>
      </c>
      <c r="J22" s="107">
        <v>2809575</v>
      </c>
      <c r="K22" s="95">
        <v>2764.5</v>
      </c>
      <c r="L22" s="96">
        <v>6921</v>
      </c>
      <c r="M22" s="95">
        <v>2852.3</v>
      </c>
      <c r="N22" s="96">
        <v>7653</v>
      </c>
      <c r="O22" s="95">
        <v>3466.3</v>
      </c>
      <c r="P22" s="96">
        <v>8332</v>
      </c>
      <c r="Q22" s="95">
        <v>3425.4</v>
      </c>
      <c r="R22" s="107">
        <v>7078</v>
      </c>
      <c r="S22" s="94">
        <v>4129.3</v>
      </c>
      <c r="T22" s="97">
        <v>7922</v>
      </c>
      <c r="U22" s="94">
        <v>5241</v>
      </c>
      <c r="V22" s="97">
        <v>8817</v>
      </c>
      <c r="W22" s="94">
        <v>5608</v>
      </c>
      <c r="X22" s="97">
        <v>7621</v>
      </c>
      <c r="Y22" s="94">
        <v>9842.3</v>
      </c>
      <c r="Z22" s="97">
        <v>11074.8</v>
      </c>
      <c r="AA22" s="98">
        <v>32007.1</v>
      </c>
      <c r="AB22" s="99">
        <v>14502</v>
      </c>
      <c r="AC22" s="94">
        <v>22887.5</v>
      </c>
      <c r="AD22" s="97">
        <v>18542</v>
      </c>
      <c r="AE22" s="98">
        <v>23343.9</v>
      </c>
      <c r="AF22" s="99">
        <v>15756.1</v>
      </c>
      <c r="AG22" s="98">
        <v>19198.2</v>
      </c>
      <c r="AH22" s="99">
        <v>17087.7</v>
      </c>
      <c r="AI22" s="109">
        <v>27967.828916</v>
      </c>
      <c r="AJ22" s="97">
        <v>26285.479000000007</v>
      </c>
      <c r="AK22" s="94">
        <v>48834.290677</v>
      </c>
      <c r="AL22" s="97">
        <v>35633.925</v>
      </c>
      <c r="AM22" s="94">
        <v>52560.787242000006</v>
      </c>
      <c r="AN22" s="97">
        <v>34427.531</v>
      </c>
      <c r="AO22" s="94">
        <v>53266.70265289438</v>
      </c>
      <c r="AP22" s="296">
        <v>39755.767</v>
      </c>
      <c r="AQ22" s="294">
        <v>44402.01949251322</v>
      </c>
      <c r="AR22" s="297">
        <v>30613.535</v>
      </c>
      <c r="AS22" s="297">
        <v>39093.72311191181</v>
      </c>
      <c r="AT22" s="297">
        <v>27759.148999999998</v>
      </c>
      <c r="AU22" s="94">
        <v>3086.593915000001</v>
      </c>
      <c r="AV22" s="97">
        <v>3138.316999999999</v>
      </c>
      <c r="AW22" s="94">
        <v>5270.036320000001</v>
      </c>
      <c r="AX22" s="97">
        <v>5122.063999999999</v>
      </c>
      <c r="AY22" s="94">
        <v>9099.848865000002</v>
      </c>
      <c r="AZ22" s="94">
        <v>8418.386</v>
      </c>
      <c r="BA22" s="94">
        <v>10563.182949000002</v>
      </c>
      <c r="BB22" s="94">
        <v>9906.308</v>
      </c>
      <c r="BC22" s="94">
        <v>12207.950981000002</v>
      </c>
      <c r="BD22" s="97">
        <v>11723.179000000002</v>
      </c>
      <c r="BE22" s="94">
        <v>13698.607998000001</v>
      </c>
      <c r="BF22" s="97">
        <v>13254.531000000003</v>
      </c>
      <c r="BG22" s="94">
        <v>16354.540431</v>
      </c>
      <c r="BH22" s="97">
        <v>15257.819000000003</v>
      </c>
      <c r="BI22" s="94">
        <v>20003.624518999997</v>
      </c>
      <c r="BJ22" s="97">
        <v>18873.111000000004</v>
      </c>
      <c r="BK22" s="94">
        <v>26829.278666</v>
      </c>
      <c r="BL22" s="97">
        <v>22600.083000000006</v>
      </c>
      <c r="BM22" s="94">
        <v>27403.417762999998</v>
      </c>
      <c r="BN22" s="97">
        <v>24410.081000000006</v>
      </c>
      <c r="BO22" s="94">
        <v>27967.828916</v>
      </c>
      <c r="BP22" s="97">
        <v>26285.479000000007</v>
      </c>
      <c r="BQ22" s="110">
        <v>3308.565875</v>
      </c>
      <c r="BR22" s="110">
        <v>2604.077</v>
      </c>
      <c r="BS22" s="94">
        <v>3308.0990189999998</v>
      </c>
      <c r="BT22" s="110">
        <v>2571.5649999999996</v>
      </c>
      <c r="BU22" s="94">
        <f>+BS22+BQ22</f>
        <v>6616.664894</v>
      </c>
      <c r="BV22" s="110">
        <f>+BT22+BR22</f>
        <v>5175.642</v>
      </c>
      <c r="BW22" s="110">
        <v>1461.9990770000004</v>
      </c>
      <c r="BX22" s="110">
        <v>1375.9610000000002</v>
      </c>
      <c r="BY22" s="110">
        <v>2655.2966890000007</v>
      </c>
      <c r="BZ22" s="110">
        <v>2237.0029999999997</v>
      </c>
      <c r="CA22" s="303">
        <v>3410.799872</v>
      </c>
      <c r="CB22" s="303">
        <v>2802.01</v>
      </c>
      <c r="CC22" s="108">
        <v>3678.946726</v>
      </c>
      <c r="CD22" s="108">
        <v>2567.013</v>
      </c>
      <c r="CE22" s="110">
        <v>3520.22581</v>
      </c>
      <c r="CF22" s="110">
        <v>2446.178</v>
      </c>
      <c r="CG22" s="110">
        <v>5935.531844</v>
      </c>
      <c r="CH22" s="110">
        <v>4025.441</v>
      </c>
      <c r="CI22" s="300">
        <v>4584.019435</v>
      </c>
      <c r="CJ22" s="172">
        <v>3381.598</v>
      </c>
      <c r="CK22" s="110">
        <v>6888.078419</v>
      </c>
      <c r="CL22" s="110">
        <v>5164.936</v>
      </c>
      <c r="CM22" s="95">
        <v>4546.639481</v>
      </c>
      <c r="CN22" s="95">
        <v>3099.224</v>
      </c>
      <c r="CO22" s="304">
        <v>5536.08843</v>
      </c>
      <c r="CP22" s="305">
        <v>3358.919</v>
      </c>
      <c r="CQ22" s="95">
        <f>+BQ22+BS22+BW22+BY22</f>
        <v>10733.96066</v>
      </c>
      <c r="CR22" s="219">
        <f aca="true" t="shared" si="3" ref="CR22:CR29">+BR22+BT22+BX22+BZ22</f>
        <v>8788.606</v>
      </c>
      <c r="CS22" s="260">
        <f aca="true" t="shared" si="4" ref="CS22:CS29">+CQ22+CA22</f>
        <v>14144.760532</v>
      </c>
      <c r="CT22" s="219">
        <f aca="true" t="shared" si="5" ref="CT22:CT29">+CR22+CB22</f>
        <v>11590.616</v>
      </c>
      <c r="CU22" s="219">
        <f>+CS22+CC22+CE22</f>
        <v>21343.933068000002</v>
      </c>
      <c r="CV22" s="219">
        <f>+CT22+CD22+CF22</f>
        <v>16603.807</v>
      </c>
      <c r="CW22" s="191">
        <f>+CU22+CG22</f>
        <v>27279.464912000003</v>
      </c>
      <c r="CX22" s="191">
        <f aca="true" t="shared" si="6" ref="CX22:CX57">+CV22+CH22</f>
        <v>20629.248</v>
      </c>
      <c r="CY22" s="219">
        <f>+CW22+CI22</f>
        <v>31863.484347000005</v>
      </c>
      <c r="CZ22" s="219">
        <f>+CX22+CJ22</f>
        <v>24010.845999999998</v>
      </c>
      <c r="DA22" s="261">
        <f>+CY22+CK22</f>
        <v>38751.562766</v>
      </c>
      <c r="DB22" s="219">
        <f>+CZ22+CL22</f>
        <v>29175.782</v>
      </c>
      <c r="DC22" s="260">
        <f>+CM22+DA22</f>
        <v>43298.202247</v>
      </c>
      <c r="DD22" s="219">
        <f>DB22+CN22</f>
        <v>32275.006</v>
      </c>
      <c r="DE22" s="219">
        <f>+DC22+CO22</f>
        <v>48834.290677</v>
      </c>
      <c r="DF22" s="219">
        <f>+DD22+CP22</f>
        <v>35633.925</v>
      </c>
      <c r="DG22" s="94">
        <v>3936.176973</v>
      </c>
      <c r="DH22" s="94">
        <v>2795.957</v>
      </c>
      <c r="DI22" s="94">
        <v>4270.831665</v>
      </c>
      <c r="DJ22" s="94">
        <v>2817.347</v>
      </c>
      <c r="DK22" s="94">
        <v>1464.240943</v>
      </c>
      <c r="DL22" s="94">
        <v>1381.479</v>
      </c>
      <c r="DM22" s="300">
        <v>4778.267906</v>
      </c>
      <c r="DN22" s="300">
        <v>3280.233</v>
      </c>
      <c r="DO22" s="197">
        <v>5088.993429</v>
      </c>
      <c r="DP22" s="201">
        <v>3627.057</v>
      </c>
      <c r="DQ22" s="306">
        <v>4601.040391</v>
      </c>
      <c r="DR22" s="307">
        <v>3078.252</v>
      </c>
      <c r="DS22" s="197">
        <v>4233.70616</v>
      </c>
      <c r="DT22" s="197">
        <v>3066.16</v>
      </c>
      <c r="DU22" s="197">
        <v>3485.998364</v>
      </c>
      <c r="DV22" s="197">
        <v>2226.455</v>
      </c>
      <c r="DW22" s="197">
        <v>4557.575647</v>
      </c>
      <c r="DX22" s="197">
        <v>3148.966</v>
      </c>
      <c r="DY22" s="197">
        <v>6298.635134</v>
      </c>
      <c r="DZ22" s="197">
        <v>4021.047</v>
      </c>
      <c r="EA22" s="197">
        <v>5115.997613</v>
      </c>
      <c r="EB22" s="197">
        <v>2484.957</v>
      </c>
      <c r="EC22" s="197">
        <v>4729.323017</v>
      </c>
      <c r="ED22" s="197">
        <v>2499.621</v>
      </c>
      <c r="EE22" s="94">
        <f>DG22+DI22+DK22+DM22+DO22+DQ22+DS22+DU22+DW22+DY22+EA22+EC22</f>
        <v>52560.787242000006</v>
      </c>
      <c r="EF22" s="297">
        <f>DH22+DJ22+DL22+DN22+DP22+DR22+DT22+DV22+DX22+DZ22+EB22+ED22</f>
        <v>34427.531</v>
      </c>
      <c r="EG22" s="260">
        <f>+DG22+DI22+DK22+DM22+DO22+DQ22+DS22+DU22+DW22+DY22+EA22</f>
        <v>47831.464225</v>
      </c>
      <c r="EH22" s="219">
        <f>+DH22+DJ22+DL22+DN22+DP22+DR22+DT22+DV22+DX22+DZ22+EB22</f>
        <v>31927.91</v>
      </c>
      <c r="EI22" s="308">
        <v>4339.935946</v>
      </c>
      <c r="EJ22" s="308">
        <v>6864.995</v>
      </c>
      <c r="EK22" s="309">
        <v>4633.267609</v>
      </c>
      <c r="EL22" s="309">
        <v>2747.742</v>
      </c>
      <c r="EM22" s="306">
        <v>4427.579975</v>
      </c>
      <c r="EN22" s="306">
        <v>2512.766</v>
      </c>
      <c r="EO22" s="306">
        <v>4699.037798</v>
      </c>
      <c r="EP22" s="306">
        <v>2259.24</v>
      </c>
      <c r="EQ22" s="197">
        <v>4414.73186612</v>
      </c>
      <c r="ER22" s="309">
        <v>3019.116</v>
      </c>
      <c r="ES22" s="309">
        <v>4367.777519390001</v>
      </c>
      <c r="ET22" s="309">
        <v>3061.07</v>
      </c>
      <c r="EU22" s="309">
        <v>4339.917409315109</v>
      </c>
      <c r="EV22" s="309">
        <v>2942.5339999999997</v>
      </c>
      <c r="EW22" s="310">
        <v>7454.908208026877</v>
      </c>
      <c r="EX22" s="310">
        <v>5221.66</v>
      </c>
      <c r="EY22" s="311">
        <v>3007.587320059049</v>
      </c>
      <c r="EZ22" s="311">
        <v>2377.256</v>
      </c>
      <c r="FA22" s="191">
        <v>3728.857362472636</v>
      </c>
      <c r="FB22" s="191">
        <v>2804.266</v>
      </c>
      <c r="FC22" s="312">
        <v>3797.2681512859626</v>
      </c>
      <c r="FD22" s="301">
        <v>2936.808</v>
      </c>
      <c r="FE22" s="301">
        <v>4055.833488224746</v>
      </c>
      <c r="FF22" s="301">
        <v>3008.314</v>
      </c>
      <c r="FG22" s="260">
        <f>+EI22+EK22+EM22+EO22+EQ22+ES22+EU22+EW22+EY22+FA22+FC22+FE22</f>
        <v>53266.70265289438</v>
      </c>
      <c r="FH22" s="219">
        <f>+EJ22+EL22+EN22+EP22+ER22+ET22+EV22+EX22+EZ22+FB22+FD22+FF22</f>
        <v>39755.767</v>
      </c>
      <c r="FI22" s="260">
        <v>4581.083191347829</v>
      </c>
      <c r="FJ22" s="219">
        <v>3366.0450000000005</v>
      </c>
      <c r="FK22" s="219">
        <v>2961.4234321758877</v>
      </c>
      <c r="FL22" s="219">
        <v>2310.9150000000004</v>
      </c>
      <c r="FM22" s="219">
        <v>4552.788088819501</v>
      </c>
      <c r="FN22" s="219">
        <v>3179.754</v>
      </c>
      <c r="FO22" s="219">
        <v>3804.4131300700005</v>
      </c>
      <c r="FP22" s="219">
        <v>2688.6</v>
      </c>
      <c r="FQ22" s="219">
        <v>3052.8596399500007</v>
      </c>
      <c r="FR22" s="219">
        <v>1998.8190000000002</v>
      </c>
      <c r="FS22" s="219">
        <v>3791.484368839999</v>
      </c>
      <c r="FT22" s="219">
        <v>2531.541</v>
      </c>
      <c r="FU22" s="219">
        <v>4512.38301833</v>
      </c>
      <c r="FV22" s="219">
        <v>2605.2170000000006</v>
      </c>
      <c r="FW22" s="219">
        <v>3375.78446501</v>
      </c>
      <c r="FX22" s="219">
        <v>2223.4850000000006</v>
      </c>
      <c r="FY22" s="219">
        <v>2950.2701809699993</v>
      </c>
      <c r="FZ22" s="219">
        <v>2136.4520000000016</v>
      </c>
      <c r="GA22" s="219">
        <v>2080.2883599999996</v>
      </c>
      <c r="GB22" s="219">
        <v>1503.2060000000001</v>
      </c>
      <c r="GC22" s="94">
        <v>5342.348559</v>
      </c>
      <c r="GD22" s="94">
        <v>3835.466</v>
      </c>
      <c r="GE22" s="260">
        <v>3396.8930579999997</v>
      </c>
      <c r="GF22" s="260">
        <v>2234.0350000000003</v>
      </c>
      <c r="GG22" s="260">
        <f>+FI22+FK22+FM22+FO22+FQ22+FS22+FU22+FW22+FY22+GA22+GC22+GE22</f>
        <v>44402.01949251322</v>
      </c>
      <c r="GH22" s="260">
        <f>+FJ22+FL22+FN22+FP22+FR22+FT22+FV22+FX22+FZ22+GB22+GD22+GF22</f>
        <v>30613.535</v>
      </c>
      <c r="GI22" s="313">
        <v>3556.0402170000016</v>
      </c>
      <c r="GJ22" s="290">
        <v>2685.8450000000016</v>
      </c>
      <c r="GK22" s="260">
        <v>4846.814471</v>
      </c>
      <c r="GL22" s="260">
        <v>3084.686</v>
      </c>
      <c r="GM22" s="260">
        <v>5166.711527</v>
      </c>
      <c r="GN22" s="365">
        <v>3254.647</v>
      </c>
      <c r="GO22" s="260">
        <v>2684.142991</v>
      </c>
      <c r="GP22" s="260">
        <v>1624.732</v>
      </c>
      <c r="GQ22" s="260">
        <v>1613.108321</v>
      </c>
      <c r="GR22" s="260">
        <v>1071.964</v>
      </c>
      <c r="GS22" s="260">
        <v>1422.145663</v>
      </c>
      <c r="GT22" s="260">
        <v>1038.015</v>
      </c>
      <c r="GU22" s="260">
        <v>1622.452327</v>
      </c>
      <c r="GV22" s="260">
        <v>1125.579</v>
      </c>
      <c r="GW22" s="260">
        <v>2907.058439</v>
      </c>
      <c r="GX22" s="260">
        <v>2171.323</v>
      </c>
      <c r="GY22" s="260">
        <v>5163.56038491181</v>
      </c>
      <c r="GZ22" s="260">
        <v>3502.3730000000005</v>
      </c>
      <c r="HA22" s="260">
        <v>3984.327661</v>
      </c>
      <c r="HB22" s="260">
        <v>3032.53</v>
      </c>
      <c r="HC22" s="260">
        <v>3025.244047</v>
      </c>
      <c r="HD22" s="260">
        <v>2537.696</v>
      </c>
      <c r="HE22" s="260">
        <v>3102.1170630000015</v>
      </c>
      <c r="HF22" s="260">
        <v>2629.758999999999</v>
      </c>
      <c r="HG22" s="260">
        <v>1165.1866019999998</v>
      </c>
      <c r="HH22" s="260">
        <v>924.5700000000003</v>
      </c>
      <c r="HI22" s="260">
        <v>3235.367991</v>
      </c>
      <c r="HJ22" s="260">
        <v>3056.25</v>
      </c>
      <c r="HK22" s="260">
        <v>2930.708376999999</v>
      </c>
      <c r="HL22" s="260">
        <v>2496.2580000000007</v>
      </c>
      <c r="HM22" s="260">
        <v>1726.778857</v>
      </c>
      <c r="HN22" s="260">
        <v>1338.0289999999998</v>
      </c>
      <c r="HO22" s="260">
        <v>3343.074352</v>
      </c>
      <c r="HP22" s="260">
        <v>2991.7050000000013</v>
      </c>
      <c r="HQ22" s="260">
        <v>1909.6234239999999</v>
      </c>
      <c r="HR22" s="260">
        <v>1806.541</v>
      </c>
      <c r="HS22" s="260">
        <v>1879.9805349999997</v>
      </c>
      <c r="HT22" s="260">
        <v>1766.3440000000003</v>
      </c>
      <c r="HU22" s="260">
        <v>2714.880797</v>
      </c>
      <c r="HV22" s="260">
        <v>2151.0879999999997</v>
      </c>
      <c r="HW22" s="94">
        <f>+GI22+GK22+GM22+GO22+GQ22+GS22+GU22+GW22</f>
        <v>23818.473956</v>
      </c>
      <c r="HX22" s="97">
        <f>+GJ22+GL22+GN22+GP22+GR22+GT22+GV22+GX22</f>
        <v>16056.791000000001</v>
      </c>
      <c r="HY22" s="94">
        <f>+HG22+HI22+HK22+HM22+HO22+HQ22+HS22+HU22</f>
        <v>18905.600934999995</v>
      </c>
      <c r="HZ22" s="97">
        <f>+HH22+HJ22+HL22+HN22+HP22+HR22+HT22+HV22</f>
        <v>16530.785000000003</v>
      </c>
    </row>
    <row r="23" spans="1:234" ht="15.75">
      <c r="A23" s="234" t="s">
        <v>87</v>
      </c>
      <c r="B23" s="79" t="s">
        <v>15</v>
      </c>
      <c r="C23" s="104">
        <v>1840411784</v>
      </c>
      <c r="D23" s="105">
        <v>10313487</v>
      </c>
      <c r="E23" s="105">
        <v>2677308182</v>
      </c>
      <c r="F23" s="105">
        <v>5735098</v>
      </c>
      <c r="G23" s="92">
        <v>1090965625</v>
      </c>
      <c r="H23" s="93">
        <v>4805046</v>
      </c>
      <c r="I23" s="106">
        <v>1545345545</v>
      </c>
      <c r="J23" s="107">
        <v>6464483</v>
      </c>
      <c r="K23" s="95">
        <v>2325.2</v>
      </c>
      <c r="L23" s="96">
        <v>6127</v>
      </c>
      <c r="M23" s="95">
        <v>3280.7</v>
      </c>
      <c r="N23" s="96">
        <v>10630</v>
      </c>
      <c r="O23" s="95">
        <v>2425.8</v>
      </c>
      <c r="P23" s="96">
        <v>5901</v>
      </c>
      <c r="Q23" s="95">
        <v>5973.2</v>
      </c>
      <c r="R23" s="107">
        <v>15613</v>
      </c>
      <c r="S23" s="94">
        <v>3403</v>
      </c>
      <c r="T23" s="97">
        <v>5579</v>
      </c>
      <c r="U23" s="94">
        <v>5452.7</v>
      </c>
      <c r="V23" s="97">
        <v>9640</v>
      </c>
      <c r="W23" s="94">
        <v>8622.5</v>
      </c>
      <c r="X23" s="97">
        <v>11451</v>
      </c>
      <c r="Y23" s="94">
        <v>7998.2</v>
      </c>
      <c r="Z23" s="97">
        <v>8199.6</v>
      </c>
      <c r="AA23" s="98">
        <v>5979.1</v>
      </c>
      <c r="AB23" s="99">
        <v>7175</v>
      </c>
      <c r="AC23" s="94">
        <v>3901.9</v>
      </c>
      <c r="AD23" s="97">
        <v>3621</v>
      </c>
      <c r="AE23" s="98">
        <v>6346</v>
      </c>
      <c r="AF23" s="99">
        <v>5335</v>
      </c>
      <c r="AG23" s="98">
        <v>8448</v>
      </c>
      <c r="AH23" s="99">
        <v>6975.3</v>
      </c>
      <c r="AI23" s="109">
        <v>8614.243535</v>
      </c>
      <c r="AJ23" s="97">
        <v>12667.591</v>
      </c>
      <c r="AK23" s="94">
        <v>21025.138415999998</v>
      </c>
      <c r="AL23" s="97">
        <v>36732.169</v>
      </c>
      <c r="AM23" s="94">
        <v>31833.164129759425</v>
      </c>
      <c r="AN23" s="97">
        <v>24466.27</v>
      </c>
      <c r="AO23" s="94">
        <v>41720.276861655184</v>
      </c>
      <c r="AP23" s="296">
        <v>35006.347</v>
      </c>
      <c r="AQ23" s="294">
        <v>41757.850617918186</v>
      </c>
      <c r="AR23" s="297">
        <v>39371.076</v>
      </c>
      <c r="AS23" s="297">
        <v>34377.7561141043</v>
      </c>
      <c r="AT23" s="297">
        <v>35160.472</v>
      </c>
      <c r="AU23" s="94">
        <v>2037.673578</v>
      </c>
      <c r="AV23" s="97">
        <v>2745.5290000000005</v>
      </c>
      <c r="AW23" s="94">
        <v>3812.221113</v>
      </c>
      <c r="AX23" s="97">
        <v>3949.2340000000004</v>
      </c>
      <c r="AY23" s="94">
        <v>4158.988156</v>
      </c>
      <c r="AZ23" s="94">
        <v>4179.467000000001</v>
      </c>
      <c r="BA23" s="94">
        <v>4168.026244000001</v>
      </c>
      <c r="BB23" s="94">
        <v>4188.139</v>
      </c>
      <c r="BC23" s="94">
        <v>4885.938631000001</v>
      </c>
      <c r="BD23" s="97">
        <v>4740.669</v>
      </c>
      <c r="BE23" s="94">
        <v>4992.817166000001</v>
      </c>
      <c r="BF23" s="97">
        <v>4870.889</v>
      </c>
      <c r="BG23" s="94">
        <v>5224.211664</v>
      </c>
      <c r="BH23" s="97">
        <v>5310.987</v>
      </c>
      <c r="BI23" s="94">
        <v>5727.746089</v>
      </c>
      <c r="BJ23" s="315">
        <v>6284.407</v>
      </c>
      <c r="BK23" s="94">
        <v>7595.788568</v>
      </c>
      <c r="BL23" s="97">
        <v>8367.396</v>
      </c>
      <c r="BM23" s="94">
        <v>8218.448484</v>
      </c>
      <c r="BN23" s="97">
        <v>11137.425000000001</v>
      </c>
      <c r="BO23" s="94">
        <v>8614.243535</v>
      </c>
      <c r="BP23" s="97">
        <v>12667.591</v>
      </c>
      <c r="BQ23" s="110">
        <v>576.358127</v>
      </c>
      <c r="BR23" s="110">
        <v>1557.848</v>
      </c>
      <c r="BS23" s="94">
        <v>844.54784</v>
      </c>
      <c r="BT23" s="110">
        <v>2170.817</v>
      </c>
      <c r="BU23" s="94">
        <f aca="true" t="shared" si="7" ref="BU23:BU29">+BS23+BQ23</f>
        <v>1420.905967</v>
      </c>
      <c r="BV23" s="110">
        <f aca="true" t="shared" si="8" ref="BV23:BV29">+BT23+BR23</f>
        <v>3728.665</v>
      </c>
      <c r="BW23" s="110">
        <v>1494.474552</v>
      </c>
      <c r="BX23" s="110">
        <v>3545.2120000000004</v>
      </c>
      <c r="BY23" s="110">
        <v>548.3895870000001</v>
      </c>
      <c r="BZ23" s="110">
        <v>1427.8889999999992</v>
      </c>
      <c r="CA23" s="303">
        <v>689.327092</v>
      </c>
      <c r="CB23" s="303">
        <v>1861.24</v>
      </c>
      <c r="CC23" s="108">
        <v>2142.749498</v>
      </c>
      <c r="CD23" s="108">
        <v>2811.987</v>
      </c>
      <c r="CE23" s="110">
        <v>806.828816</v>
      </c>
      <c r="CF23" s="110">
        <v>1481.424</v>
      </c>
      <c r="CG23" s="110">
        <v>1192.480012</v>
      </c>
      <c r="CH23" s="110">
        <v>1564.189</v>
      </c>
      <c r="CI23" s="300">
        <v>2926.554754</v>
      </c>
      <c r="CJ23" s="172">
        <v>10074.045</v>
      </c>
      <c r="CK23" s="110">
        <v>1904.942582</v>
      </c>
      <c r="CL23" s="110">
        <v>2969.879</v>
      </c>
      <c r="CM23" s="95">
        <v>3272.91911</v>
      </c>
      <c r="CN23" s="95">
        <v>3307.256</v>
      </c>
      <c r="CO23" s="304">
        <v>4625.566446</v>
      </c>
      <c r="CP23" s="305">
        <v>3960.383</v>
      </c>
      <c r="CQ23" s="95">
        <f aca="true" t="shared" si="9" ref="CQ23:CQ28">+BQ23+BS23+BW23+BY23</f>
        <v>3463.770106</v>
      </c>
      <c r="CR23" s="219">
        <f t="shared" si="3"/>
        <v>8701.766</v>
      </c>
      <c r="CS23" s="260">
        <f t="shared" si="4"/>
        <v>4153.0971979999995</v>
      </c>
      <c r="CT23" s="219">
        <f t="shared" si="5"/>
        <v>10563.006</v>
      </c>
      <c r="CU23" s="219">
        <f aca="true" t="shared" si="10" ref="CU23:CU29">+CS23+CC23+CE23</f>
        <v>7102.675512</v>
      </c>
      <c r="CV23" s="219">
        <f aca="true" t="shared" si="11" ref="CV23:CV29">+CT23+CD23+CF23</f>
        <v>14856.416999999998</v>
      </c>
      <c r="CW23" s="191">
        <f aca="true" t="shared" si="12" ref="CW23:CW57">+CU23+CG23</f>
        <v>8295.155524</v>
      </c>
      <c r="CX23" s="191">
        <f t="shared" si="6"/>
        <v>16420.605999999996</v>
      </c>
      <c r="CY23" s="219">
        <f aca="true" t="shared" si="13" ref="CY23:CY29">+CW23+CI23</f>
        <v>11221.710277999999</v>
      </c>
      <c r="CZ23" s="219">
        <f aca="true" t="shared" si="14" ref="CZ23:CZ29">+CX23+CJ23</f>
        <v>26494.650999999998</v>
      </c>
      <c r="DA23" s="261">
        <f aca="true" t="shared" si="15" ref="DA23:DA29">+CY23+CK23</f>
        <v>13126.652859999998</v>
      </c>
      <c r="DB23" s="219">
        <f aca="true" t="shared" si="16" ref="DB23:DB29">+CZ23+CL23</f>
        <v>29464.53</v>
      </c>
      <c r="DC23" s="260">
        <f aca="true" t="shared" si="17" ref="DC23:DC29">+CM23+DA23</f>
        <v>16399.571969999997</v>
      </c>
      <c r="DD23" s="219">
        <f aca="true" t="shared" si="18" ref="DD23:DD29">DB23+CN23</f>
        <v>32771.786</v>
      </c>
      <c r="DE23" s="219">
        <f aca="true" t="shared" si="19" ref="DE23:DE29">+DC23+CO23</f>
        <v>21025.138415999998</v>
      </c>
      <c r="DF23" s="219">
        <f aca="true" t="shared" si="20" ref="DF23:DF29">+DD23+CP23</f>
        <v>36732.169</v>
      </c>
      <c r="DG23" s="94">
        <v>2361.7127367594258</v>
      </c>
      <c r="DH23" s="94">
        <v>2435.628</v>
      </c>
      <c r="DI23" s="94">
        <v>3983.301747</v>
      </c>
      <c r="DJ23" s="94">
        <v>3512.001</v>
      </c>
      <c r="DK23" s="94">
        <v>1418.531894</v>
      </c>
      <c r="DL23" s="94">
        <v>3527.351</v>
      </c>
      <c r="DM23" s="300">
        <v>706.785377</v>
      </c>
      <c r="DN23" s="300">
        <v>312.034</v>
      </c>
      <c r="DO23" s="197">
        <v>1622.900191</v>
      </c>
      <c r="DP23" s="201">
        <v>1225.619</v>
      </c>
      <c r="DQ23" s="306">
        <v>1298.3261320000001</v>
      </c>
      <c r="DR23" s="307">
        <v>890.726</v>
      </c>
      <c r="DS23" s="197">
        <v>5717.272916</v>
      </c>
      <c r="DT23" s="197">
        <v>997.583</v>
      </c>
      <c r="DU23" s="197">
        <v>1338.933612</v>
      </c>
      <c r="DV23" s="197">
        <v>1172.498</v>
      </c>
      <c r="DW23" s="197">
        <v>2850.539651</v>
      </c>
      <c r="DX23" s="197">
        <v>2464.384</v>
      </c>
      <c r="DY23" s="197">
        <v>3949.740917</v>
      </c>
      <c r="DZ23" s="197">
        <v>3369.712</v>
      </c>
      <c r="EA23" s="197">
        <v>3820.613946</v>
      </c>
      <c r="EB23" s="197">
        <v>2855.088</v>
      </c>
      <c r="EC23" s="197">
        <v>2764.50501</v>
      </c>
      <c r="ED23" s="197">
        <v>1703.646</v>
      </c>
      <c r="EE23" s="94">
        <f aca="true" t="shared" si="21" ref="EE23:EE29">DG23+DI23+DK23+DM23+DO23+DQ23+DS23+DU23+DW23+DY23+EA23+EC23</f>
        <v>31833.164129759425</v>
      </c>
      <c r="EF23" s="297">
        <f aca="true" t="shared" si="22" ref="EF23:EF29">DH23+DJ23+DL23+DN23+DP23+DR23+DT23+DV23+DX23+DZ23+EB23+ED23</f>
        <v>24466.27</v>
      </c>
      <c r="EG23" s="260">
        <f aca="true" t="shared" si="23" ref="EG23:EG29">+DG23+DI23+DK23+DM23+DO23+DQ23+DS23+DU23+DW23+DY23+EA23</f>
        <v>29068.659119759424</v>
      </c>
      <c r="EH23" s="219">
        <f aca="true" t="shared" si="24" ref="EH23:EH29">+DH23+DJ23+DL23+DN23+DP23+DR23+DT23+DV23+DX23+DZ23+EB23</f>
        <v>22762.624</v>
      </c>
      <c r="EI23" s="308">
        <v>4872.358782</v>
      </c>
      <c r="EJ23" s="308">
        <v>3958.662</v>
      </c>
      <c r="EK23" s="309">
        <v>4142.862533</v>
      </c>
      <c r="EL23" s="309">
        <v>2894.814</v>
      </c>
      <c r="EM23" s="306">
        <v>3028.243332</v>
      </c>
      <c r="EN23" s="306">
        <v>2582.951</v>
      </c>
      <c r="EO23" s="306">
        <v>712.0486516</v>
      </c>
      <c r="EP23" s="306">
        <v>656.728</v>
      </c>
      <c r="EQ23" s="197">
        <v>665.07365651</v>
      </c>
      <c r="ER23" s="309">
        <v>686.044</v>
      </c>
      <c r="ES23" s="309">
        <v>1460.81456306</v>
      </c>
      <c r="ET23" s="309">
        <v>1135.67</v>
      </c>
      <c r="EU23" s="309">
        <v>3804.765223510351</v>
      </c>
      <c r="EV23" s="309">
        <v>3372.969</v>
      </c>
      <c r="EW23" s="310">
        <v>10750.481674676588</v>
      </c>
      <c r="EX23" s="310">
        <v>9116.21</v>
      </c>
      <c r="EY23" s="311">
        <v>6394.187469761182</v>
      </c>
      <c r="EZ23" s="311">
        <v>5356.123</v>
      </c>
      <c r="FA23" s="301">
        <v>3022.0072711636863</v>
      </c>
      <c r="FB23" s="301">
        <v>2712.862</v>
      </c>
      <c r="FC23" s="312">
        <v>1269.6127423182616</v>
      </c>
      <c r="FD23" s="301">
        <v>1124.441</v>
      </c>
      <c r="FE23" s="301">
        <v>1597.8209620551154</v>
      </c>
      <c r="FF23" s="301">
        <v>1408.873</v>
      </c>
      <c r="FG23" s="260">
        <f aca="true" t="shared" si="25" ref="FG23:FG29">+EI23+EK23+EM23+EO23+EQ23+ES23+EU23+EW23+EY23+FA23+FC23+FE23</f>
        <v>41720.276861655184</v>
      </c>
      <c r="FH23" s="219">
        <f aca="true" t="shared" si="26" ref="FH23:FH29">+EJ23+EL23+EN23+EP23+ER23+ET23+EV23+EX23+EZ23+FB23+FD23+FF23</f>
        <v>35006.347</v>
      </c>
      <c r="FI23" s="260">
        <v>5183.6754024877755</v>
      </c>
      <c r="FJ23" s="219">
        <v>5355.768000000001</v>
      </c>
      <c r="FK23" s="219">
        <v>4285.898369956634</v>
      </c>
      <c r="FL23" s="219">
        <v>3958.1819999999993</v>
      </c>
      <c r="FM23" s="219">
        <v>948.2823716437849</v>
      </c>
      <c r="FN23" s="219">
        <v>913.691</v>
      </c>
      <c r="FO23" s="219">
        <v>901.0709328300002</v>
      </c>
      <c r="FP23" s="219">
        <v>1088.364</v>
      </c>
      <c r="FQ23" s="219">
        <v>670.49023742</v>
      </c>
      <c r="FR23" s="219">
        <v>910.2130000000001</v>
      </c>
      <c r="FS23" s="219">
        <v>925.9256782600002</v>
      </c>
      <c r="FT23" s="219">
        <v>856.945</v>
      </c>
      <c r="FU23" s="219">
        <v>1820.0751746599997</v>
      </c>
      <c r="FV23" s="219">
        <v>2179.958</v>
      </c>
      <c r="FW23" s="219">
        <v>13694.618059519995</v>
      </c>
      <c r="FX23" s="219">
        <v>11948.534999999998</v>
      </c>
      <c r="FY23" s="219">
        <v>3077.26317014</v>
      </c>
      <c r="FZ23" s="219">
        <v>2969.164</v>
      </c>
      <c r="GA23" s="219">
        <v>2379.954122</v>
      </c>
      <c r="GB23" s="219">
        <v>2288.3429999999994</v>
      </c>
      <c r="GC23" s="94">
        <v>1622.5697599999999</v>
      </c>
      <c r="GD23" s="94">
        <v>1440.2009999999998</v>
      </c>
      <c r="GE23" s="260">
        <v>6248.027339</v>
      </c>
      <c r="GF23" s="260">
        <v>5461.7119999999995</v>
      </c>
      <c r="GG23" s="260">
        <f aca="true" t="shared" si="27" ref="GG23:GG29">+FI23+FK23+FM23+FO23+FQ23+FS23+FU23+FW23+FY23+GA23+GC23+GE23</f>
        <v>41757.850617918186</v>
      </c>
      <c r="GH23" s="260">
        <f aca="true" t="shared" si="28" ref="GH23:GH29">+FJ23+FL23+FN23+FP23+FR23+FT23+FV23+FX23+FZ23+GB23+GD23+GF23</f>
        <v>39371.076</v>
      </c>
      <c r="GI23" s="313">
        <v>1088.7633349999999</v>
      </c>
      <c r="GJ23" s="290">
        <v>1186.8779999999995</v>
      </c>
      <c r="GK23" s="260">
        <v>3896.889432</v>
      </c>
      <c r="GL23" s="260">
        <v>3790.253999999999</v>
      </c>
      <c r="GM23" s="260">
        <v>1511.147722</v>
      </c>
      <c r="GN23" s="365">
        <v>1972.445</v>
      </c>
      <c r="GO23" s="260">
        <v>1811.103912</v>
      </c>
      <c r="GP23" s="260">
        <v>2443.935</v>
      </c>
      <c r="GQ23" s="260">
        <v>773.80111</v>
      </c>
      <c r="GR23" s="260">
        <v>1069.113</v>
      </c>
      <c r="GS23" s="260">
        <v>1230.011009</v>
      </c>
      <c r="GT23" s="260">
        <v>1234.168</v>
      </c>
      <c r="GU23" s="260">
        <v>3303.468209</v>
      </c>
      <c r="GV23" s="260">
        <v>3136.312</v>
      </c>
      <c r="GW23" s="260">
        <v>6412.464958</v>
      </c>
      <c r="GX23" s="260">
        <v>6428.147</v>
      </c>
      <c r="GY23" s="260">
        <v>8624.821504104299</v>
      </c>
      <c r="GZ23" s="260">
        <v>7319.79</v>
      </c>
      <c r="HA23" s="260">
        <v>2380.628823</v>
      </c>
      <c r="HB23" s="260">
        <v>2450.767</v>
      </c>
      <c r="HC23" s="260">
        <v>1819.433372</v>
      </c>
      <c r="HD23" s="260">
        <v>2210.392</v>
      </c>
      <c r="HE23" s="260">
        <v>1525.2227279999995</v>
      </c>
      <c r="HF23" s="260">
        <v>1918.2709999999997</v>
      </c>
      <c r="HG23" s="260">
        <v>4715.117130000001</v>
      </c>
      <c r="HH23" s="260">
        <v>4481.538</v>
      </c>
      <c r="HI23" s="260">
        <v>9603.939513</v>
      </c>
      <c r="HJ23" s="260">
        <v>8827.165</v>
      </c>
      <c r="HK23" s="260">
        <v>1178.907622</v>
      </c>
      <c r="HL23" s="260">
        <v>1332.522</v>
      </c>
      <c r="HM23" s="260">
        <v>495.973747</v>
      </c>
      <c r="HN23" s="260">
        <v>711.9349999999998</v>
      </c>
      <c r="HO23" s="260">
        <v>1218.1072460000003</v>
      </c>
      <c r="HP23" s="260">
        <v>1268.0639999999999</v>
      </c>
      <c r="HQ23" s="260">
        <v>5269.830367</v>
      </c>
      <c r="HR23" s="260">
        <v>6912.572</v>
      </c>
      <c r="HS23" s="260">
        <v>8647.275093999997</v>
      </c>
      <c r="HT23" s="260">
        <v>10632.774000000001</v>
      </c>
      <c r="HU23" s="260">
        <v>6679.189521000001</v>
      </c>
      <c r="HV23" s="260">
        <v>6485.907000000001</v>
      </c>
      <c r="HW23" s="94">
        <f aca="true" t="shared" si="29" ref="HW23:HW29">+GI23+GK23+GM23+GO23+GQ23+GS23+GU23+GW23</f>
        <v>20027.649687</v>
      </c>
      <c r="HX23" s="97">
        <f aca="true" t="shared" si="30" ref="HX23:HX29">+GJ23+GL23+GN23+GP23+GR23+GT23+GV23+GX23</f>
        <v>21261.251999999997</v>
      </c>
      <c r="HY23" s="94">
        <f aca="true" t="shared" si="31" ref="HY23:HY29">+HG23+HI23+HK23+HM23+HO23+HQ23+HS23+HU23</f>
        <v>37808.34024</v>
      </c>
      <c r="HZ23" s="97">
        <f aca="true" t="shared" si="32" ref="HZ23:HZ29">+HH23+HJ23+HL23+HN23+HP23+HR23+HT23+HV23</f>
        <v>40652.477000000006</v>
      </c>
    </row>
    <row r="24" spans="1:234" ht="15.75">
      <c r="A24" s="234" t="s">
        <v>88</v>
      </c>
      <c r="B24" s="79" t="s">
        <v>16</v>
      </c>
      <c r="C24" s="104">
        <v>4510989201</v>
      </c>
      <c r="D24" s="105">
        <v>47895958</v>
      </c>
      <c r="E24" s="105">
        <v>5933699822</v>
      </c>
      <c r="F24" s="105">
        <v>64688501</v>
      </c>
      <c r="G24" s="92">
        <v>3060361071</v>
      </c>
      <c r="H24" s="93">
        <v>15898997</v>
      </c>
      <c r="I24" s="106">
        <v>4157526559</v>
      </c>
      <c r="J24" s="107">
        <v>16815444</v>
      </c>
      <c r="K24" s="95">
        <v>7508.6</v>
      </c>
      <c r="L24" s="96">
        <v>25824</v>
      </c>
      <c r="M24" s="95">
        <v>4368.5</v>
      </c>
      <c r="N24" s="96">
        <v>14348</v>
      </c>
      <c r="O24" s="95">
        <v>8327.3</v>
      </c>
      <c r="P24" s="96">
        <v>26784</v>
      </c>
      <c r="Q24" s="95">
        <v>6492.7</v>
      </c>
      <c r="R24" s="107">
        <v>16631</v>
      </c>
      <c r="S24" s="94">
        <v>5018.2</v>
      </c>
      <c r="T24" s="97">
        <v>10240</v>
      </c>
      <c r="U24" s="94">
        <v>10426.6</v>
      </c>
      <c r="V24" s="97">
        <v>17181</v>
      </c>
      <c r="W24" s="94">
        <v>10261.5</v>
      </c>
      <c r="X24" s="97">
        <v>15796</v>
      </c>
      <c r="Y24" s="94">
        <v>9803.9</v>
      </c>
      <c r="Z24" s="97">
        <v>14455.4</v>
      </c>
      <c r="AA24" s="98">
        <v>15374.6</v>
      </c>
      <c r="AB24" s="99">
        <v>25232</v>
      </c>
      <c r="AC24" s="94">
        <v>30341.6</v>
      </c>
      <c r="AD24" s="97">
        <v>28791</v>
      </c>
      <c r="AE24" s="98">
        <v>17745</v>
      </c>
      <c r="AF24" s="99">
        <v>17412.4</v>
      </c>
      <c r="AG24" s="98">
        <v>35512.7</v>
      </c>
      <c r="AH24" s="99">
        <v>28441.3</v>
      </c>
      <c r="AI24" s="109">
        <v>32374.049173</v>
      </c>
      <c r="AJ24" s="97">
        <v>41891.443999999996</v>
      </c>
      <c r="AK24" s="94">
        <v>50243.814762</v>
      </c>
      <c r="AL24" s="97">
        <v>58703.39900000001</v>
      </c>
      <c r="AM24" s="94">
        <v>73650.91239000001</v>
      </c>
      <c r="AN24" s="97">
        <v>77574.586</v>
      </c>
      <c r="AO24" s="94">
        <v>74475.82889162647</v>
      </c>
      <c r="AP24" s="296">
        <v>82790.66900000001</v>
      </c>
      <c r="AQ24" s="294">
        <v>70796.58150176147</v>
      </c>
      <c r="AR24" s="297">
        <v>100128.029</v>
      </c>
      <c r="AS24" s="297">
        <v>64252.57880381341</v>
      </c>
      <c r="AT24" s="297">
        <v>92980.887</v>
      </c>
      <c r="AU24" s="94">
        <v>4939.223408</v>
      </c>
      <c r="AV24" s="97">
        <v>7933.429</v>
      </c>
      <c r="AW24" s="94">
        <v>10477.727389</v>
      </c>
      <c r="AX24" s="97">
        <v>13703.425</v>
      </c>
      <c r="AY24" s="94">
        <v>12980.027884</v>
      </c>
      <c r="AZ24" s="94">
        <v>16533.351</v>
      </c>
      <c r="BA24" s="94">
        <v>15642.467783</v>
      </c>
      <c r="BB24" s="94">
        <v>19585.377</v>
      </c>
      <c r="BC24" s="94">
        <v>18657.549396</v>
      </c>
      <c r="BD24" s="97">
        <v>23324.121</v>
      </c>
      <c r="BE24" s="94">
        <v>22113.436875</v>
      </c>
      <c r="BF24" s="97">
        <v>27191.295</v>
      </c>
      <c r="BG24" s="94">
        <v>23277.223829</v>
      </c>
      <c r="BH24" s="97">
        <v>28303.593999999997</v>
      </c>
      <c r="BI24" s="94">
        <v>25124.393191</v>
      </c>
      <c r="BJ24" s="97">
        <v>30513.947999999997</v>
      </c>
      <c r="BK24" s="94">
        <v>28469.884170999998</v>
      </c>
      <c r="BL24" s="97">
        <v>35621.541</v>
      </c>
      <c r="BM24" s="94">
        <v>31834.908918999998</v>
      </c>
      <c r="BN24" s="97">
        <v>39667.876</v>
      </c>
      <c r="BO24" s="94">
        <v>32374.049173</v>
      </c>
      <c r="BP24" s="97">
        <v>41891.443999999996</v>
      </c>
      <c r="BQ24" s="110">
        <v>2282.974409</v>
      </c>
      <c r="BR24" s="110">
        <v>2576.34</v>
      </c>
      <c r="BS24" s="94">
        <v>4212.7842789999995</v>
      </c>
      <c r="BT24" s="110">
        <v>4776.477</v>
      </c>
      <c r="BU24" s="94">
        <f t="shared" si="7"/>
        <v>6495.758688</v>
      </c>
      <c r="BV24" s="110">
        <f t="shared" si="8"/>
        <v>7352.817</v>
      </c>
      <c r="BW24" s="110">
        <v>1760.750854</v>
      </c>
      <c r="BX24" s="110">
        <v>2498.385000000001</v>
      </c>
      <c r="BY24" s="110">
        <v>4259.33143</v>
      </c>
      <c r="BZ24" s="110">
        <v>4647.573</v>
      </c>
      <c r="CA24" s="303">
        <v>1871.014009</v>
      </c>
      <c r="CB24" s="303">
        <v>2340.365</v>
      </c>
      <c r="CC24" s="108">
        <v>3570.039577</v>
      </c>
      <c r="CD24" s="108">
        <v>3398.999</v>
      </c>
      <c r="CE24" s="110">
        <v>3565.672725</v>
      </c>
      <c r="CF24" s="110">
        <v>3446.339</v>
      </c>
      <c r="CG24" s="110">
        <v>4551.037546</v>
      </c>
      <c r="CH24" s="110">
        <v>4820.465</v>
      </c>
      <c r="CI24" s="300">
        <v>7567.166409</v>
      </c>
      <c r="CJ24" s="172">
        <v>8963.048</v>
      </c>
      <c r="CK24" s="110">
        <v>2285.293762</v>
      </c>
      <c r="CL24" s="110">
        <v>2710.192</v>
      </c>
      <c r="CM24" s="95">
        <v>4992.366231</v>
      </c>
      <c r="CN24" s="95">
        <v>7016.886</v>
      </c>
      <c r="CO24" s="304">
        <v>9325.383531</v>
      </c>
      <c r="CP24" s="305">
        <v>11508.33</v>
      </c>
      <c r="CQ24" s="95">
        <f t="shared" si="9"/>
        <v>12515.840972</v>
      </c>
      <c r="CR24" s="219">
        <f t="shared" si="3"/>
        <v>14498.775000000001</v>
      </c>
      <c r="CS24" s="260">
        <f t="shared" si="4"/>
        <v>14386.854981</v>
      </c>
      <c r="CT24" s="219">
        <f t="shared" si="5"/>
        <v>16839.14</v>
      </c>
      <c r="CU24" s="219">
        <f t="shared" si="10"/>
        <v>21522.567283</v>
      </c>
      <c r="CV24" s="219">
        <f t="shared" si="11"/>
        <v>23684.478</v>
      </c>
      <c r="CW24" s="191">
        <f t="shared" si="12"/>
        <v>26073.604829</v>
      </c>
      <c r="CX24" s="191">
        <f t="shared" si="6"/>
        <v>28504.943</v>
      </c>
      <c r="CY24" s="219">
        <f t="shared" si="13"/>
        <v>33640.771238</v>
      </c>
      <c r="CZ24" s="219">
        <f t="shared" si="14"/>
        <v>37467.991</v>
      </c>
      <c r="DA24" s="261">
        <f t="shared" si="15"/>
        <v>35926.065</v>
      </c>
      <c r="DB24" s="219">
        <f t="shared" si="16"/>
        <v>40178.183000000005</v>
      </c>
      <c r="DC24" s="260">
        <f t="shared" si="17"/>
        <v>40918.431231</v>
      </c>
      <c r="DD24" s="219">
        <f t="shared" si="18"/>
        <v>47195.069</v>
      </c>
      <c r="DE24" s="219">
        <f t="shared" si="19"/>
        <v>50243.814762</v>
      </c>
      <c r="DF24" s="219">
        <f t="shared" si="20"/>
        <v>58703.399000000005</v>
      </c>
      <c r="DG24" s="94">
        <v>5910.444207</v>
      </c>
      <c r="DH24" s="94">
        <v>6236.919</v>
      </c>
      <c r="DI24" s="94">
        <v>5160.058406</v>
      </c>
      <c r="DJ24" s="94">
        <v>5860.221</v>
      </c>
      <c r="DK24" s="94">
        <v>3176.899393</v>
      </c>
      <c r="DL24" s="94">
        <v>4010.799</v>
      </c>
      <c r="DM24" s="300">
        <v>10068.525684</v>
      </c>
      <c r="DN24" s="300">
        <v>11868.628</v>
      </c>
      <c r="DO24" s="197">
        <v>6914.360836</v>
      </c>
      <c r="DP24" s="201">
        <v>9110.061</v>
      </c>
      <c r="DQ24" s="306">
        <v>6393.524153</v>
      </c>
      <c r="DR24" s="307">
        <v>6321.5419999999995</v>
      </c>
      <c r="DS24" s="197">
        <v>3832.642632</v>
      </c>
      <c r="DT24" s="197">
        <v>3698.553</v>
      </c>
      <c r="DU24" s="197">
        <v>4208.951299</v>
      </c>
      <c r="DV24" s="197">
        <v>4609.802</v>
      </c>
      <c r="DW24" s="197">
        <v>8111.86803</v>
      </c>
      <c r="DX24" s="197">
        <v>6937.143</v>
      </c>
      <c r="DY24" s="197">
        <v>5690.987798</v>
      </c>
      <c r="DZ24" s="197">
        <v>5451.524</v>
      </c>
      <c r="EA24" s="197">
        <v>5004.922675</v>
      </c>
      <c r="EB24" s="197">
        <v>4075.707</v>
      </c>
      <c r="EC24" s="197">
        <v>9177.727277</v>
      </c>
      <c r="ED24" s="197">
        <v>9393.687</v>
      </c>
      <c r="EE24" s="94">
        <f t="shared" si="21"/>
        <v>73650.91239000001</v>
      </c>
      <c r="EF24" s="297">
        <f t="shared" si="22"/>
        <v>77574.586</v>
      </c>
      <c r="EG24" s="260">
        <f t="shared" si="23"/>
        <v>64473.18511300001</v>
      </c>
      <c r="EH24" s="219">
        <f t="shared" si="24"/>
        <v>68180.89899999999</v>
      </c>
      <c r="EI24" s="308">
        <v>11484.096737</v>
      </c>
      <c r="EJ24" s="308">
        <v>10655.436</v>
      </c>
      <c r="EK24" s="309">
        <v>8089.093305</v>
      </c>
      <c r="EL24" s="309">
        <v>9166.093</v>
      </c>
      <c r="EM24" s="306">
        <v>2651.552826</v>
      </c>
      <c r="EN24" s="306">
        <v>2453.847</v>
      </c>
      <c r="EO24" s="306">
        <v>3843.816479</v>
      </c>
      <c r="EP24" s="306">
        <v>3716.331</v>
      </c>
      <c r="EQ24" s="197">
        <v>7228.77487404</v>
      </c>
      <c r="ER24" s="309">
        <v>9187.953</v>
      </c>
      <c r="ES24" s="309">
        <v>6028.6694330300015</v>
      </c>
      <c r="ET24" s="309">
        <v>6207.437</v>
      </c>
      <c r="EU24" s="309">
        <v>6624.913557143566</v>
      </c>
      <c r="EV24" s="309">
        <v>6618.386</v>
      </c>
      <c r="EW24" s="310">
        <v>6576.286190219278</v>
      </c>
      <c r="EX24" s="310">
        <v>7401.288</v>
      </c>
      <c r="EY24" s="311">
        <v>2436.6689357272853</v>
      </c>
      <c r="EZ24" s="311">
        <v>2435.872</v>
      </c>
      <c r="FA24" s="311">
        <v>3700.0095987213363</v>
      </c>
      <c r="FB24" s="311">
        <v>5061.206</v>
      </c>
      <c r="FC24" s="312">
        <v>11618.908930971644</v>
      </c>
      <c r="FD24" s="301">
        <v>13891.861</v>
      </c>
      <c r="FE24" s="301">
        <v>4193.038024773362</v>
      </c>
      <c r="FF24" s="301">
        <v>5994.959</v>
      </c>
      <c r="FG24" s="260">
        <f t="shared" si="25"/>
        <v>74475.82889162647</v>
      </c>
      <c r="FH24" s="219">
        <f t="shared" si="26"/>
        <v>82790.66900000001</v>
      </c>
      <c r="FI24" s="260">
        <v>7099.253372156645</v>
      </c>
      <c r="FJ24" s="219">
        <v>9359.778000000002</v>
      </c>
      <c r="FK24" s="219">
        <v>5142.610975855642</v>
      </c>
      <c r="FL24" s="219">
        <v>6251.955</v>
      </c>
      <c r="FM24" s="219">
        <v>3238.5171294391894</v>
      </c>
      <c r="FN24" s="219">
        <v>4753.593</v>
      </c>
      <c r="FO24" s="219">
        <v>3265.3223601199957</v>
      </c>
      <c r="FP24" s="219">
        <v>5061.603</v>
      </c>
      <c r="FQ24" s="219">
        <v>4495.157063079999</v>
      </c>
      <c r="FR24" s="219">
        <v>5170.656999999999</v>
      </c>
      <c r="FS24" s="219">
        <v>11924.390921529997</v>
      </c>
      <c r="FT24" s="219">
        <v>19481.465</v>
      </c>
      <c r="FU24" s="219">
        <v>2918.2129731999994</v>
      </c>
      <c r="FV24" s="219">
        <v>3447.5279999999993</v>
      </c>
      <c r="FW24" s="219">
        <v>5564.304710110001</v>
      </c>
      <c r="FX24" s="219">
        <v>6154.356</v>
      </c>
      <c r="FY24" s="219">
        <v>13230.433623269995</v>
      </c>
      <c r="FZ24" s="219">
        <v>19164.024999999998</v>
      </c>
      <c r="GA24" s="219">
        <v>5154.690109</v>
      </c>
      <c r="GB24" s="219">
        <v>8076.1810000000005</v>
      </c>
      <c r="GC24" s="94">
        <v>4947.716441</v>
      </c>
      <c r="GD24" s="94">
        <v>7871.523</v>
      </c>
      <c r="GE24" s="260">
        <v>3815.9718229999994</v>
      </c>
      <c r="GF24" s="260">
        <v>5335.365000000001</v>
      </c>
      <c r="GG24" s="260">
        <f t="shared" si="27"/>
        <v>70796.58150176147</v>
      </c>
      <c r="GH24" s="260">
        <f t="shared" si="28"/>
        <v>100128.029</v>
      </c>
      <c r="GI24" s="313">
        <v>3869.9657479999996</v>
      </c>
      <c r="GJ24" s="290">
        <v>5687.552999999999</v>
      </c>
      <c r="GK24" s="260">
        <v>4666.0365440000005</v>
      </c>
      <c r="GL24" s="260">
        <v>7597.474</v>
      </c>
      <c r="GM24" s="260">
        <v>5310.293589</v>
      </c>
      <c r="GN24" s="365">
        <v>6448.028</v>
      </c>
      <c r="GO24" s="260">
        <v>7079.150419</v>
      </c>
      <c r="GP24" s="260">
        <v>10027.662</v>
      </c>
      <c r="GQ24" s="260">
        <v>3232.470681</v>
      </c>
      <c r="GR24" s="260">
        <v>3224.054</v>
      </c>
      <c r="GS24" s="260">
        <v>6271.645169</v>
      </c>
      <c r="GT24" s="260">
        <v>9218.708</v>
      </c>
      <c r="GU24" s="260">
        <v>6238.146542</v>
      </c>
      <c r="GV24" s="260">
        <v>9501.196</v>
      </c>
      <c r="GW24" s="260">
        <v>6780.214825</v>
      </c>
      <c r="GX24" s="260">
        <v>9072.341</v>
      </c>
      <c r="GY24" s="260">
        <v>4412.12076281341</v>
      </c>
      <c r="GZ24" s="260">
        <v>5223.581</v>
      </c>
      <c r="HA24" s="260">
        <v>5923.358171</v>
      </c>
      <c r="HB24" s="260">
        <v>8907.305</v>
      </c>
      <c r="HC24" s="260">
        <v>4857.259285</v>
      </c>
      <c r="HD24" s="260">
        <v>8240.52</v>
      </c>
      <c r="HE24" s="260">
        <v>5611.917068</v>
      </c>
      <c r="HF24" s="260">
        <v>9832.465000000002</v>
      </c>
      <c r="HG24" s="260">
        <v>7158.001664999999</v>
      </c>
      <c r="HH24" s="260">
        <v>12502.259999999998</v>
      </c>
      <c r="HI24" s="260">
        <v>11459.456157</v>
      </c>
      <c r="HJ24" s="260">
        <v>24363.826</v>
      </c>
      <c r="HK24" s="260">
        <v>3637.492017</v>
      </c>
      <c r="HL24" s="260">
        <v>4395.514</v>
      </c>
      <c r="HM24" s="260">
        <v>5350.133031999999</v>
      </c>
      <c r="HN24" s="260">
        <v>8915.877000000002</v>
      </c>
      <c r="HO24" s="260">
        <v>3936.7197879999994</v>
      </c>
      <c r="HP24" s="260">
        <v>5121.8949999999995</v>
      </c>
      <c r="HQ24" s="260">
        <v>8985.350236</v>
      </c>
      <c r="HR24" s="260">
        <v>16760.78</v>
      </c>
      <c r="HS24" s="260">
        <v>3638.5504699999997</v>
      </c>
      <c r="HT24" s="260">
        <v>5015.034999999999</v>
      </c>
      <c r="HU24" s="260">
        <v>6276.4085159999995</v>
      </c>
      <c r="HV24" s="260">
        <v>10407.875000000002</v>
      </c>
      <c r="HW24" s="94">
        <f t="shared" si="29"/>
        <v>43447.923517</v>
      </c>
      <c r="HX24" s="97">
        <f t="shared" si="30"/>
        <v>60777.016</v>
      </c>
      <c r="HY24" s="94">
        <f t="shared" si="31"/>
        <v>50442.111881000004</v>
      </c>
      <c r="HZ24" s="97">
        <f t="shared" si="32"/>
        <v>87483.062</v>
      </c>
    </row>
    <row r="25" spans="1:234" ht="15.75">
      <c r="A25" s="234" t="s">
        <v>89</v>
      </c>
      <c r="B25" s="79" t="s">
        <v>17</v>
      </c>
      <c r="C25" s="104">
        <v>85584361</v>
      </c>
      <c r="D25" s="105">
        <v>284970</v>
      </c>
      <c r="E25" s="105">
        <v>95008903</v>
      </c>
      <c r="F25" s="105">
        <v>344475</v>
      </c>
      <c r="G25" s="92">
        <v>109187989</v>
      </c>
      <c r="H25" s="93">
        <v>103703</v>
      </c>
      <c r="I25" s="106">
        <v>118392806</v>
      </c>
      <c r="J25" s="107">
        <v>241203</v>
      </c>
      <c r="K25" s="95">
        <v>203.8</v>
      </c>
      <c r="L25" s="96">
        <v>278</v>
      </c>
      <c r="M25" s="95">
        <v>215.6</v>
      </c>
      <c r="N25" s="96">
        <v>312</v>
      </c>
      <c r="O25" s="95">
        <v>328.9</v>
      </c>
      <c r="P25" s="96">
        <v>428</v>
      </c>
      <c r="Q25" s="95">
        <v>808.1</v>
      </c>
      <c r="R25" s="107">
        <v>835</v>
      </c>
      <c r="S25" s="94">
        <v>399.5</v>
      </c>
      <c r="T25" s="97">
        <v>474</v>
      </c>
      <c r="U25" s="94">
        <v>405.9</v>
      </c>
      <c r="V25" s="97">
        <v>401</v>
      </c>
      <c r="W25" s="94">
        <v>79</v>
      </c>
      <c r="X25" s="97">
        <v>81</v>
      </c>
      <c r="Y25" s="94">
        <v>66.6</v>
      </c>
      <c r="Z25" s="97">
        <v>62.2</v>
      </c>
      <c r="AA25" s="98">
        <v>190.1</v>
      </c>
      <c r="AB25" s="99">
        <v>98</v>
      </c>
      <c r="AC25" s="94">
        <v>35</v>
      </c>
      <c r="AD25" s="97">
        <v>33</v>
      </c>
      <c r="AE25" s="98">
        <v>111.7</v>
      </c>
      <c r="AF25" s="99">
        <v>53</v>
      </c>
      <c r="AG25" s="98">
        <v>511</v>
      </c>
      <c r="AH25" s="99">
        <v>126.5</v>
      </c>
      <c r="AI25" s="109">
        <v>321.864293</v>
      </c>
      <c r="AJ25" s="97">
        <v>46.559000000000005</v>
      </c>
      <c r="AK25" s="94">
        <v>634.6029649999999</v>
      </c>
      <c r="AL25" s="97">
        <v>113.291</v>
      </c>
      <c r="AM25" s="94">
        <v>1466.9475149999998</v>
      </c>
      <c r="AN25" s="97">
        <v>140.93</v>
      </c>
      <c r="AO25" s="94">
        <v>1061.403483795836</v>
      </c>
      <c r="AP25" s="296">
        <v>89.94899999999998</v>
      </c>
      <c r="AQ25" s="294">
        <v>981.280260335611</v>
      </c>
      <c r="AR25" s="297">
        <v>182.39</v>
      </c>
      <c r="AS25" s="297">
        <v>1954.2648130542998</v>
      </c>
      <c r="AT25" s="297">
        <v>313.66099999999994</v>
      </c>
      <c r="AU25" s="94" t="s">
        <v>5</v>
      </c>
      <c r="AV25" s="97" t="s">
        <v>5</v>
      </c>
      <c r="AW25" s="94">
        <v>89.794236</v>
      </c>
      <c r="AX25" s="97">
        <v>12.2</v>
      </c>
      <c r="AY25" s="94">
        <v>108.67734</v>
      </c>
      <c r="AZ25" s="94">
        <v>14.511999999999999</v>
      </c>
      <c r="BA25" s="94">
        <v>121.08216300000001</v>
      </c>
      <c r="BB25" s="94">
        <v>18.112</v>
      </c>
      <c r="BC25" s="94">
        <v>121.08216300000001</v>
      </c>
      <c r="BD25" s="97">
        <v>18.112</v>
      </c>
      <c r="BE25" s="94">
        <v>201.970936</v>
      </c>
      <c r="BF25" s="97">
        <v>30.012</v>
      </c>
      <c r="BG25" s="94">
        <v>288.30079</v>
      </c>
      <c r="BH25" s="97">
        <v>42.352000000000004</v>
      </c>
      <c r="BI25" s="94">
        <v>321.864293</v>
      </c>
      <c r="BJ25" s="97">
        <v>46.559000000000005</v>
      </c>
      <c r="BK25" s="94">
        <v>321.864293</v>
      </c>
      <c r="BL25" s="97">
        <v>46.559000000000005</v>
      </c>
      <c r="BM25" s="94">
        <v>321.864293</v>
      </c>
      <c r="BN25" s="97">
        <v>46.559000000000005</v>
      </c>
      <c r="BO25" s="94">
        <v>321.864293</v>
      </c>
      <c r="BP25" s="97">
        <v>46.559000000000005</v>
      </c>
      <c r="BQ25" s="110">
        <v>6.252775</v>
      </c>
      <c r="BR25" s="110">
        <v>11.637</v>
      </c>
      <c r="BS25" s="94">
        <v>95.496367</v>
      </c>
      <c r="BT25" s="110">
        <v>18.102</v>
      </c>
      <c r="BU25" s="94">
        <f t="shared" si="7"/>
        <v>101.749142</v>
      </c>
      <c r="BV25" s="110">
        <f t="shared" si="8"/>
        <v>29.739</v>
      </c>
      <c r="BW25" s="110">
        <v>64.32207299999999</v>
      </c>
      <c r="BX25" s="110">
        <v>13.132000000000001</v>
      </c>
      <c r="BY25" s="110">
        <v>15.215777000000003</v>
      </c>
      <c r="BZ25" s="110">
        <v>6.744999999999997</v>
      </c>
      <c r="CA25" s="303">
        <v>107.151954</v>
      </c>
      <c r="CB25" s="303">
        <v>12.094</v>
      </c>
      <c r="CC25" s="108">
        <v>34.823375</v>
      </c>
      <c r="CD25" s="108">
        <v>3.234</v>
      </c>
      <c r="CE25" s="110">
        <v>9.253321</v>
      </c>
      <c r="CF25" s="110">
        <v>4.479</v>
      </c>
      <c r="CG25" s="110">
        <v>4.463265</v>
      </c>
      <c r="CH25" s="110">
        <v>0.3</v>
      </c>
      <c r="CI25" s="300">
        <v>100.380906</v>
      </c>
      <c r="CJ25" s="172">
        <v>13.051</v>
      </c>
      <c r="CK25" s="110">
        <v>23.1887</v>
      </c>
      <c r="CL25" s="110">
        <v>8.248</v>
      </c>
      <c r="CM25" s="95">
        <v>112.602733</v>
      </c>
      <c r="CN25" s="95">
        <v>13.621</v>
      </c>
      <c r="CO25" s="304">
        <v>61.451719</v>
      </c>
      <c r="CP25" s="305">
        <v>8.648</v>
      </c>
      <c r="CQ25" s="95">
        <f t="shared" si="9"/>
        <v>181.286992</v>
      </c>
      <c r="CR25" s="219">
        <f t="shared" si="3"/>
        <v>49.616</v>
      </c>
      <c r="CS25" s="260">
        <f t="shared" si="4"/>
        <v>288.438946</v>
      </c>
      <c r="CT25" s="219">
        <f t="shared" si="5"/>
        <v>61.71</v>
      </c>
      <c r="CU25" s="219">
        <f t="shared" si="10"/>
        <v>332.51564199999996</v>
      </c>
      <c r="CV25" s="219">
        <f t="shared" si="11"/>
        <v>69.423</v>
      </c>
      <c r="CW25" s="191">
        <f t="shared" si="12"/>
        <v>336.97890699999994</v>
      </c>
      <c r="CX25" s="191">
        <f t="shared" si="6"/>
        <v>69.723</v>
      </c>
      <c r="CY25" s="219">
        <f t="shared" si="13"/>
        <v>437.3598129999999</v>
      </c>
      <c r="CZ25" s="219">
        <f t="shared" si="14"/>
        <v>82.774</v>
      </c>
      <c r="DA25" s="261">
        <f t="shared" si="15"/>
        <v>460.5485129999999</v>
      </c>
      <c r="DB25" s="219">
        <f t="shared" si="16"/>
        <v>91.022</v>
      </c>
      <c r="DC25" s="260">
        <f t="shared" si="17"/>
        <v>573.1512459999999</v>
      </c>
      <c r="DD25" s="219">
        <f t="shared" si="18"/>
        <v>104.643</v>
      </c>
      <c r="DE25" s="219">
        <f t="shared" si="19"/>
        <v>634.6029649999999</v>
      </c>
      <c r="DF25" s="219">
        <f t="shared" si="20"/>
        <v>113.291</v>
      </c>
      <c r="DG25" s="94">
        <v>2.40003</v>
      </c>
      <c r="DH25" s="94">
        <v>4.355</v>
      </c>
      <c r="DI25" s="94">
        <v>63.362643</v>
      </c>
      <c r="DJ25" s="94">
        <v>7.624</v>
      </c>
      <c r="DK25" s="94">
        <v>559.133459</v>
      </c>
      <c r="DL25" s="94">
        <v>17.7</v>
      </c>
      <c r="DM25" s="300">
        <v>4.695611</v>
      </c>
      <c r="DN25" s="300">
        <v>5.153</v>
      </c>
      <c r="DO25" s="197">
        <v>17.419256</v>
      </c>
      <c r="DP25" s="201">
        <v>4.448</v>
      </c>
      <c r="DQ25" s="306">
        <v>106.649495</v>
      </c>
      <c r="DR25" s="307">
        <v>14.119</v>
      </c>
      <c r="DS25" s="197">
        <v>3.764291</v>
      </c>
      <c r="DT25" s="197">
        <v>7.069</v>
      </c>
      <c r="DU25" s="197">
        <v>3.046974</v>
      </c>
      <c r="DV25" s="197">
        <v>3.353</v>
      </c>
      <c r="DW25" s="197">
        <v>608.432289</v>
      </c>
      <c r="DX25" s="197">
        <v>45.167</v>
      </c>
      <c r="DY25" s="197">
        <v>87.43819</v>
      </c>
      <c r="DZ25" s="197">
        <v>25.842</v>
      </c>
      <c r="EA25" s="197">
        <v>6.003151</v>
      </c>
      <c r="EB25" s="197">
        <v>2.24</v>
      </c>
      <c r="EC25" s="197">
        <v>4.602126</v>
      </c>
      <c r="ED25" s="197">
        <v>3.86</v>
      </c>
      <c r="EE25" s="94">
        <f t="shared" si="21"/>
        <v>1466.9475149999998</v>
      </c>
      <c r="EF25" s="297">
        <f t="shared" si="22"/>
        <v>140.93</v>
      </c>
      <c r="EG25" s="260">
        <f t="shared" si="23"/>
        <v>1462.3453889999998</v>
      </c>
      <c r="EH25" s="219">
        <f t="shared" si="24"/>
        <v>137.07</v>
      </c>
      <c r="EI25" s="308">
        <v>76.621844</v>
      </c>
      <c r="EJ25" s="308">
        <v>8.888</v>
      </c>
      <c r="EK25" s="309">
        <v>1.059875</v>
      </c>
      <c r="EL25" s="309">
        <v>2.161</v>
      </c>
      <c r="EM25" s="306">
        <v>2.810347</v>
      </c>
      <c r="EN25" s="306">
        <v>1.315</v>
      </c>
      <c r="EO25" s="306">
        <v>629.939439</v>
      </c>
      <c r="EP25" s="306">
        <v>5.103</v>
      </c>
      <c r="EQ25" s="197">
        <v>2.36407473</v>
      </c>
      <c r="ER25" s="309">
        <v>3.064</v>
      </c>
      <c r="ES25" s="309">
        <v>0.8861505500000001</v>
      </c>
      <c r="ET25" s="309">
        <v>3.721</v>
      </c>
      <c r="EU25" s="309">
        <v>146.298617152928</v>
      </c>
      <c r="EV25" s="309">
        <v>18.491</v>
      </c>
      <c r="EW25" s="310">
        <v>2.084242842984</v>
      </c>
      <c r="EX25" s="310">
        <v>5.937</v>
      </c>
      <c r="EY25" s="311">
        <v>84.26710470889701</v>
      </c>
      <c r="EZ25" s="311">
        <v>16.228</v>
      </c>
      <c r="FA25" s="311">
        <v>5.936216534914999</v>
      </c>
      <c r="FB25" s="311">
        <v>8.294</v>
      </c>
      <c r="FC25" s="312">
        <v>107.784305121202</v>
      </c>
      <c r="FD25" s="301">
        <v>14.092</v>
      </c>
      <c r="FE25" s="301">
        <v>1.35126715491</v>
      </c>
      <c r="FF25" s="301">
        <v>2.655</v>
      </c>
      <c r="FG25" s="260">
        <f t="shared" si="25"/>
        <v>1061.403483795836</v>
      </c>
      <c r="FH25" s="219">
        <f t="shared" si="26"/>
        <v>89.94899999999998</v>
      </c>
      <c r="FI25" s="260">
        <v>246.60316330836702</v>
      </c>
      <c r="FJ25" s="219">
        <v>27.469</v>
      </c>
      <c r="FK25" s="219">
        <v>17.818392456721</v>
      </c>
      <c r="FL25" s="219">
        <v>13.674000000000001</v>
      </c>
      <c r="FM25" s="219">
        <v>6.986145650523</v>
      </c>
      <c r="FN25" s="219">
        <v>4.619</v>
      </c>
      <c r="FO25" s="219">
        <v>253.71982792000003</v>
      </c>
      <c r="FP25" s="219">
        <v>30.108</v>
      </c>
      <c r="FQ25" s="219">
        <v>247.4468135</v>
      </c>
      <c r="FR25" s="219">
        <v>27.936</v>
      </c>
      <c r="FS25" s="219">
        <v>11.827452259999998</v>
      </c>
      <c r="FT25" s="219">
        <v>4.606</v>
      </c>
      <c r="FU25" s="219">
        <v>31.267097729999996</v>
      </c>
      <c r="FV25" s="219">
        <v>9.763</v>
      </c>
      <c r="FW25" s="219">
        <v>9.68435543</v>
      </c>
      <c r="FX25" s="219">
        <v>7.2330000000000005</v>
      </c>
      <c r="FY25" s="219">
        <v>57.56495607999998</v>
      </c>
      <c r="FZ25" s="219">
        <v>13.989</v>
      </c>
      <c r="GA25" s="219">
        <v>80.82564099999999</v>
      </c>
      <c r="GB25" s="219">
        <v>33.22999999999999</v>
      </c>
      <c r="GC25" s="94">
        <v>7.478053</v>
      </c>
      <c r="GD25" s="94">
        <v>4.8839999999999995</v>
      </c>
      <c r="GE25" s="260">
        <v>10.058362000000002</v>
      </c>
      <c r="GF25" s="260">
        <v>4.878999999999999</v>
      </c>
      <c r="GG25" s="260">
        <f t="shared" si="27"/>
        <v>981.280260335611</v>
      </c>
      <c r="GH25" s="260">
        <f t="shared" si="28"/>
        <v>182.39</v>
      </c>
      <c r="GI25" s="313">
        <v>814.8722939999999</v>
      </c>
      <c r="GJ25" s="290">
        <v>139.13</v>
      </c>
      <c r="GK25" s="260">
        <v>5.061217999999999</v>
      </c>
      <c r="GL25" s="260">
        <v>7.497</v>
      </c>
      <c r="GM25" s="260">
        <v>5.051985</v>
      </c>
      <c r="GN25" s="365">
        <v>2.555</v>
      </c>
      <c r="GO25" s="260">
        <v>257.664408</v>
      </c>
      <c r="GP25" s="260">
        <v>28.614</v>
      </c>
      <c r="GQ25" s="260">
        <v>3.541799</v>
      </c>
      <c r="GR25" s="260">
        <v>2.399</v>
      </c>
      <c r="GS25" s="260">
        <v>254.975354</v>
      </c>
      <c r="GT25" s="260">
        <v>25.374</v>
      </c>
      <c r="GU25" s="260">
        <v>19.897744</v>
      </c>
      <c r="GV25" s="260">
        <v>4.315</v>
      </c>
      <c r="GW25" s="260">
        <v>30.185952</v>
      </c>
      <c r="GX25" s="260">
        <v>32.044</v>
      </c>
      <c r="GY25" s="260">
        <v>268.00417405429994</v>
      </c>
      <c r="GZ25" s="260">
        <v>29.423000000000005</v>
      </c>
      <c r="HA25" s="260">
        <v>17.330156</v>
      </c>
      <c r="HB25" s="260">
        <v>10.34</v>
      </c>
      <c r="HC25" s="260">
        <v>9.788342</v>
      </c>
      <c r="HD25" s="260">
        <v>5.772</v>
      </c>
      <c r="HE25" s="260">
        <v>267.891387</v>
      </c>
      <c r="HF25" s="260">
        <v>26.198000000000004</v>
      </c>
      <c r="HG25" s="260">
        <v>10.221119</v>
      </c>
      <c r="HH25" s="260">
        <v>2.997</v>
      </c>
      <c r="HI25" s="260">
        <v>16.092684</v>
      </c>
      <c r="HJ25" s="260">
        <v>7.807</v>
      </c>
      <c r="HK25" s="260">
        <v>248.43554999999998</v>
      </c>
      <c r="HL25" s="260">
        <v>30.152</v>
      </c>
      <c r="HM25" s="260">
        <v>14.704933</v>
      </c>
      <c r="HN25" s="260">
        <v>4.927</v>
      </c>
      <c r="HO25" s="260">
        <v>13.810880000000001</v>
      </c>
      <c r="HP25" s="260">
        <v>4.352</v>
      </c>
      <c r="HQ25" s="260">
        <v>12.913147</v>
      </c>
      <c r="HR25" s="260">
        <v>5.743</v>
      </c>
      <c r="HS25" s="260">
        <v>256.306235</v>
      </c>
      <c r="HT25" s="260">
        <v>42.193000000000005</v>
      </c>
      <c r="HU25" s="260">
        <v>40.95804</v>
      </c>
      <c r="HV25" s="260">
        <v>17.714000000000002</v>
      </c>
      <c r="HW25" s="94">
        <f t="shared" si="29"/>
        <v>1391.250754</v>
      </c>
      <c r="HX25" s="97">
        <f t="shared" si="30"/>
        <v>241.928</v>
      </c>
      <c r="HY25" s="94">
        <f t="shared" si="31"/>
        <v>613.4425879999999</v>
      </c>
      <c r="HZ25" s="97">
        <f t="shared" si="32"/>
        <v>115.885</v>
      </c>
    </row>
    <row r="26" spans="1:234" ht="15.75">
      <c r="A26" s="234" t="s">
        <v>90</v>
      </c>
      <c r="B26" s="79" t="s">
        <v>18</v>
      </c>
      <c r="C26" s="104">
        <v>2084802217</v>
      </c>
      <c r="D26" s="105">
        <v>40305093</v>
      </c>
      <c r="E26" s="105">
        <v>1937904489</v>
      </c>
      <c r="F26" s="105">
        <v>38408871</v>
      </c>
      <c r="G26" s="92">
        <v>1695368750</v>
      </c>
      <c r="H26" s="93">
        <v>30459402</v>
      </c>
      <c r="I26" s="106">
        <v>1778999456</v>
      </c>
      <c r="J26" s="107">
        <v>24681907</v>
      </c>
      <c r="K26" s="95">
        <v>3306.1</v>
      </c>
      <c r="L26" s="96">
        <v>36874</v>
      </c>
      <c r="M26" s="95">
        <v>3695.9</v>
      </c>
      <c r="N26" s="96">
        <v>33459</v>
      </c>
      <c r="O26" s="95">
        <v>5772.5</v>
      </c>
      <c r="P26" s="96">
        <v>43089</v>
      </c>
      <c r="Q26" s="95">
        <v>6421.1</v>
      </c>
      <c r="R26" s="107">
        <v>46265</v>
      </c>
      <c r="S26" s="94">
        <v>8790.4</v>
      </c>
      <c r="T26" s="97">
        <v>54701</v>
      </c>
      <c r="U26" s="94">
        <v>10474.3</v>
      </c>
      <c r="V26" s="97">
        <v>55976</v>
      </c>
      <c r="W26" s="94">
        <v>14888.3</v>
      </c>
      <c r="X26" s="97">
        <v>74655</v>
      </c>
      <c r="Y26" s="94">
        <v>17554.4</v>
      </c>
      <c r="Z26" s="97">
        <v>79293.8</v>
      </c>
      <c r="AA26" s="98">
        <v>19966.3</v>
      </c>
      <c r="AB26" s="99">
        <v>80270</v>
      </c>
      <c r="AC26" s="94">
        <v>22508</v>
      </c>
      <c r="AD26" s="97">
        <v>74419</v>
      </c>
      <c r="AE26" s="98">
        <v>38697.9</v>
      </c>
      <c r="AF26" s="99">
        <v>95095.8</v>
      </c>
      <c r="AG26" s="98">
        <v>48609.4</v>
      </c>
      <c r="AH26" s="99">
        <v>133666.1</v>
      </c>
      <c r="AI26" s="109">
        <v>60057.49898599999</v>
      </c>
      <c r="AJ26" s="97">
        <v>159066.185</v>
      </c>
      <c r="AK26" s="94">
        <v>92724.31765100002</v>
      </c>
      <c r="AL26" s="97">
        <v>209905.894</v>
      </c>
      <c r="AM26" s="94">
        <v>83715.43797</v>
      </c>
      <c r="AN26" s="97">
        <v>218800.11900000004</v>
      </c>
      <c r="AO26" s="94">
        <v>51639.41518595635</v>
      </c>
      <c r="AP26" s="296">
        <v>217645.65399999998</v>
      </c>
      <c r="AQ26" s="294">
        <v>46293.83735990142</v>
      </c>
      <c r="AR26" s="297">
        <v>196532.548</v>
      </c>
      <c r="AS26" s="297">
        <v>34967.422755226995</v>
      </c>
      <c r="AT26" s="297">
        <v>149772.95500000002</v>
      </c>
      <c r="AU26" s="94">
        <v>9903.699000999997</v>
      </c>
      <c r="AV26" s="97">
        <v>29452.244</v>
      </c>
      <c r="AW26" s="94">
        <v>14049.044199999997</v>
      </c>
      <c r="AX26" s="97">
        <v>41880.585</v>
      </c>
      <c r="AY26" s="94">
        <v>17940.373540999997</v>
      </c>
      <c r="AZ26" s="94">
        <v>54527.712999999996</v>
      </c>
      <c r="BA26" s="94">
        <v>21135.131180999997</v>
      </c>
      <c r="BB26" s="94">
        <v>64006.967</v>
      </c>
      <c r="BC26" s="94">
        <v>24719.804317</v>
      </c>
      <c r="BD26" s="97">
        <v>74933.915</v>
      </c>
      <c r="BE26" s="94">
        <v>27695.07953</v>
      </c>
      <c r="BF26" s="97">
        <v>85001.30399999999</v>
      </c>
      <c r="BG26" s="94">
        <v>34223.621579</v>
      </c>
      <c r="BH26" s="97">
        <v>106501.23399999998</v>
      </c>
      <c r="BI26" s="94">
        <v>41872.188019</v>
      </c>
      <c r="BJ26" s="97">
        <v>124333.06399999998</v>
      </c>
      <c r="BK26" s="94">
        <v>47465.730241</v>
      </c>
      <c r="BL26" s="97">
        <v>141168.85199999998</v>
      </c>
      <c r="BM26" s="94">
        <v>51896.259568999994</v>
      </c>
      <c r="BN26" s="97">
        <v>150115.775</v>
      </c>
      <c r="BO26" s="94">
        <v>60057.49898599999</v>
      </c>
      <c r="BP26" s="97">
        <v>159066.185</v>
      </c>
      <c r="BQ26" s="110">
        <v>5544.96152</v>
      </c>
      <c r="BR26" s="110">
        <v>17645.458</v>
      </c>
      <c r="BS26" s="94">
        <v>6190.937999999999</v>
      </c>
      <c r="BT26" s="110">
        <v>17002.871</v>
      </c>
      <c r="BU26" s="94">
        <f t="shared" si="7"/>
        <v>11735.899519999999</v>
      </c>
      <c r="BV26" s="110">
        <f t="shared" si="8"/>
        <v>34648.329</v>
      </c>
      <c r="BW26" s="110">
        <v>4274.779085</v>
      </c>
      <c r="BX26" s="110">
        <v>12344.160000000003</v>
      </c>
      <c r="BY26" s="110">
        <v>8625.367609000003</v>
      </c>
      <c r="BZ26" s="110">
        <v>15943.076999999997</v>
      </c>
      <c r="CA26" s="303">
        <v>8036.980717</v>
      </c>
      <c r="CB26" s="303">
        <v>10016.367</v>
      </c>
      <c r="CC26" s="108">
        <v>10902.215573</v>
      </c>
      <c r="CD26" s="108">
        <v>16495.525</v>
      </c>
      <c r="CE26" s="110">
        <v>6012.228354</v>
      </c>
      <c r="CF26" s="110">
        <v>14548.545</v>
      </c>
      <c r="CG26" s="110">
        <v>11711.555958</v>
      </c>
      <c r="CH26" s="110">
        <v>30494.471</v>
      </c>
      <c r="CI26" s="300">
        <v>6656.55076</v>
      </c>
      <c r="CJ26" s="172">
        <v>19891.495</v>
      </c>
      <c r="CK26" s="110">
        <v>8861.228201</v>
      </c>
      <c r="CL26" s="110">
        <v>15617.563</v>
      </c>
      <c r="CM26" s="95">
        <v>5788.140813</v>
      </c>
      <c r="CN26" s="95">
        <v>22039.848</v>
      </c>
      <c r="CO26" s="304">
        <v>10119.371061</v>
      </c>
      <c r="CP26" s="305">
        <v>17866.514</v>
      </c>
      <c r="CQ26" s="95">
        <f t="shared" si="9"/>
        <v>24636.046214</v>
      </c>
      <c r="CR26" s="219">
        <f t="shared" si="3"/>
        <v>62935.566</v>
      </c>
      <c r="CS26" s="260">
        <f t="shared" si="4"/>
        <v>32673.026931</v>
      </c>
      <c r="CT26" s="219">
        <f t="shared" si="5"/>
        <v>72951.933</v>
      </c>
      <c r="CU26" s="219">
        <f t="shared" si="10"/>
        <v>49587.470858</v>
      </c>
      <c r="CV26" s="219">
        <f t="shared" si="11"/>
        <v>103996.00300000001</v>
      </c>
      <c r="CW26" s="191">
        <f t="shared" si="12"/>
        <v>61299.026816</v>
      </c>
      <c r="CX26" s="191">
        <f t="shared" si="6"/>
        <v>134490.47400000002</v>
      </c>
      <c r="CY26" s="219">
        <f t="shared" si="13"/>
        <v>67955.577576</v>
      </c>
      <c r="CZ26" s="219">
        <f t="shared" si="14"/>
        <v>154381.969</v>
      </c>
      <c r="DA26" s="261">
        <f t="shared" si="15"/>
        <v>76816.805777</v>
      </c>
      <c r="DB26" s="219">
        <f t="shared" si="16"/>
        <v>169999.532</v>
      </c>
      <c r="DC26" s="260">
        <f t="shared" si="17"/>
        <v>82604.94659</v>
      </c>
      <c r="DD26" s="219">
        <f t="shared" si="18"/>
        <v>192039.38</v>
      </c>
      <c r="DE26" s="219">
        <f t="shared" si="19"/>
        <v>92724.317651</v>
      </c>
      <c r="DF26" s="219">
        <f t="shared" si="20"/>
        <v>209905.894</v>
      </c>
      <c r="DG26" s="94">
        <v>4774.551284</v>
      </c>
      <c r="DH26" s="94">
        <v>13697.468</v>
      </c>
      <c r="DI26" s="94">
        <v>6589.289063</v>
      </c>
      <c r="DJ26" s="94">
        <v>18643.024</v>
      </c>
      <c r="DK26" s="94">
        <v>4331.057422</v>
      </c>
      <c r="DL26" s="94">
        <v>12416.825</v>
      </c>
      <c r="DM26" s="300">
        <v>19647.936641</v>
      </c>
      <c r="DN26" s="300">
        <v>27730.03</v>
      </c>
      <c r="DO26" s="197">
        <v>5148.73546</v>
      </c>
      <c r="DP26" s="201">
        <v>15080.589</v>
      </c>
      <c r="DQ26" s="306">
        <v>4586.384741</v>
      </c>
      <c r="DR26" s="307">
        <v>15113.519</v>
      </c>
      <c r="DS26" s="197">
        <v>9502.469348</v>
      </c>
      <c r="DT26" s="197">
        <v>15982.095</v>
      </c>
      <c r="DU26" s="197">
        <v>5954.119957</v>
      </c>
      <c r="DV26" s="197">
        <v>20006.833</v>
      </c>
      <c r="DW26" s="197">
        <v>9437.628112</v>
      </c>
      <c r="DX26" s="197">
        <v>18179.157</v>
      </c>
      <c r="DY26" s="197">
        <v>5403.514927</v>
      </c>
      <c r="DZ26" s="197">
        <v>15830.199</v>
      </c>
      <c r="EA26" s="197">
        <v>4718.848781</v>
      </c>
      <c r="EB26" s="197">
        <v>16544.516</v>
      </c>
      <c r="EC26" s="197">
        <v>3620.902234</v>
      </c>
      <c r="ED26" s="197">
        <v>29575.864</v>
      </c>
      <c r="EE26" s="94">
        <f t="shared" si="21"/>
        <v>83715.43797</v>
      </c>
      <c r="EF26" s="297">
        <f t="shared" si="22"/>
        <v>218800.11900000004</v>
      </c>
      <c r="EG26" s="260">
        <f t="shared" si="23"/>
        <v>80094.535736</v>
      </c>
      <c r="EH26" s="219">
        <f t="shared" si="24"/>
        <v>189224.25500000003</v>
      </c>
      <c r="EI26" s="308">
        <v>4047.520659</v>
      </c>
      <c r="EJ26" s="308">
        <v>14051.616</v>
      </c>
      <c r="EK26" s="309">
        <v>5003.251084</v>
      </c>
      <c r="EL26" s="309">
        <v>26357.529</v>
      </c>
      <c r="EM26" s="306">
        <v>3674.792985</v>
      </c>
      <c r="EN26" s="306">
        <v>12082.541</v>
      </c>
      <c r="EO26" s="306">
        <v>3599.5444645</v>
      </c>
      <c r="EP26" s="306">
        <v>15894.614</v>
      </c>
      <c r="EQ26" s="197">
        <v>4058.6462409199994</v>
      </c>
      <c r="ER26" s="309">
        <v>14545.135</v>
      </c>
      <c r="ES26" s="309">
        <v>4035.6522797299995</v>
      </c>
      <c r="ET26" s="309">
        <v>17224.993</v>
      </c>
      <c r="EU26" s="309">
        <v>5218.9179729896505</v>
      </c>
      <c r="EV26" s="309">
        <v>16889.941000000006</v>
      </c>
      <c r="EW26" s="310">
        <v>4013.102422925135</v>
      </c>
      <c r="EX26" s="310">
        <v>17132.453</v>
      </c>
      <c r="EY26" s="311">
        <v>5173.115123352494</v>
      </c>
      <c r="EZ26" s="311">
        <v>27219.416</v>
      </c>
      <c r="FA26" s="311">
        <v>3953.5537131643523</v>
      </c>
      <c r="FB26" s="311">
        <v>17407.543</v>
      </c>
      <c r="FC26" s="312">
        <v>3956.5955174849914</v>
      </c>
      <c r="FD26" s="301">
        <v>18132.689</v>
      </c>
      <c r="FE26" s="301">
        <v>4904.722722889732</v>
      </c>
      <c r="FF26" s="301">
        <v>20707.184</v>
      </c>
      <c r="FG26" s="260">
        <f t="shared" si="25"/>
        <v>51639.41518595635</v>
      </c>
      <c r="FH26" s="219">
        <f t="shared" si="26"/>
        <v>217645.65399999998</v>
      </c>
      <c r="FI26" s="260">
        <v>2948.845156737366</v>
      </c>
      <c r="FJ26" s="219">
        <v>16622.993000000002</v>
      </c>
      <c r="FK26" s="219">
        <v>3117.785415620129</v>
      </c>
      <c r="FL26" s="219">
        <v>14229.663000000002</v>
      </c>
      <c r="FM26" s="219">
        <v>3236.1109674639224</v>
      </c>
      <c r="FN26" s="219">
        <v>13977.138</v>
      </c>
      <c r="FO26" s="219">
        <v>2533.605628990001</v>
      </c>
      <c r="FP26" s="219">
        <v>10764.098</v>
      </c>
      <c r="FQ26" s="219">
        <v>3551.4971871500024</v>
      </c>
      <c r="FR26" s="219">
        <v>15970.795</v>
      </c>
      <c r="FS26" s="219">
        <v>3364.4571919400005</v>
      </c>
      <c r="FT26" s="219">
        <v>12583.562</v>
      </c>
      <c r="FU26" s="219">
        <v>4901.106642840001</v>
      </c>
      <c r="FV26" s="219">
        <v>19628.08500000001</v>
      </c>
      <c r="FW26" s="219">
        <v>5034.939249609998</v>
      </c>
      <c r="FX26" s="219">
        <v>21429.280999999995</v>
      </c>
      <c r="FY26" s="219">
        <v>5588.124321550003</v>
      </c>
      <c r="FZ26" s="219">
        <v>21025.299</v>
      </c>
      <c r="GA26" s="219">
        <v>4905.065401000001</v>
      </c>
      <c r="GB26" s="219">
        <v>18225.55699999999</v>
      </c>
      <c r="GC26" s="94">
        <v>3649.890874000001</v>
      </c>
      <c r="GD26" s="94">
        <v>17344.409999999996</v>
      </c>
      <c r="GE26" s="260">
        <v>3462.409323</v>
      </c>
      <c r="GF26" s="260">
        <v>14731.666999999996</v>
      </c>
      <c r="GG26" s="260">
        <f t="shared" si="27"/>
        <v>46293.83735990142</v>
      </c>
      <c r="GH26" s="260">
        <f t="shared" si="28"/>
        <v>196532.548</v>
      </c>
      <c r="GI26" s="313">
        <v>3378.034357</v>
      </c>
      <c r="GJ26" s="290">
        <v>15093.321000000002</v>
      </c>
      <c r="GK26" s="260">
        <v>3633.227339999999</v>
      </c>
      <c r="GL26" s="260">
        <v>14627.900000000001</v>
      </c>
      <c r="GM26" s="260">
        <v>3058.757158</v>
      </c>
      <c r="GN26" s="365">
        <v>12710.89</v>
      </c>
      <c r="GO26" s="260">
        <v>2805.755091</v>
      </c>
      <c r="GP26" s="260">
        <v>8734.831</v>
      </c>
      <c r="GQ26" s="260">
        <v>1811.880636</v>
      </c>
      <c r="GR26" s="260">
        <v>8492.412</v>
      </c>
      <c r="GS26" s="260">
        <v>2049.68641</v>
      </c>
      <c r="GT26" s="260">
        <v>11047.212</v>
      </c>
      <c r="GU26" s="260">
        <v>1945.891176</v>
      </c>
      <c r="GV26" s="260">
        <v>8200.323</v>
      </c>
      <c r="GW26" s="260">
        <v>2140.763604</v>
      </c>
      <c r="GX26" s="260">
        <v>12404.429</v>
      </c>
      <c r="GY26" s="260">
        <v>3745.716118226998</v>
      </c>
      <c r="GZ26" s="260">
        <v>18220.629999999997</v>
      </c>
      <c r="HA26" s="260">
        <v>5204.012752</v>
      </c>
      <c r="HB26" s="260">
        <v>16406.533</v>
      </c>
      <c r="HC26" s="260">
        <v>3215.071776</v>
      </c>
      <c r="HD26" s="260">
        <v>15069.176</v>
      </c>
      <c r="HE26" s="260">
        <v>1978.6263369999997</v>
      </c>
      <c r="HF26" s="260">
        <v>8765.298</v>
      </c>
      <c r="HG26" s="260">
        <v>1561.7636040000004</v>
      </c>
      <c r="HH26" s="260">
        <v>5824.019999999998</v>
      </c>
      <c r="HI26" s="260">
        <v>4165.741825</v>
      </c>
      <c r="HJ26" s="260">
        <v>12731.21</v>
      </c>
      <c r="HK26" s="260">
        <v>2697.2132199999996</v>
      </c>
      <c r="HL26" s="260">
        <v>14487.555</v>
      </c>
      <c r="HM26" s="260">
        <v>3223.1646920000003</v>
      </c>
      <c r="HN26" s="260">
        <v>17429.554</v>
      </c>
      <c r="HO26" s="260">
        <v>2014.6411929999997</v>
      </c>
      <c r="HP26" s="260">
        <v>7955.404</v>
      </c>
      <c r="HQ26" s="260">
        <v>3226.398488</v>
      </c>
      <c r="HR26" s="260">
        <v>9783.264</v>
      </c>
      <c r="HS26" s="260">
        <v>2638.2862709999995</v>
      </c>
      <c r="HT26" s="260">
        <v>13150.953</v>
      </c>
      <c r="HU26" s="260">
        <v>4002.7962190000017</v>
      </c>
      <c r="HV26" s="260">
        <v>20881.61600000001</v>
      </c>
      <c r="HW26" s="94">
        <f t="shared" si="29"/>
        <v>20823.995772</v>
      </c>
      <c r="HX26" s="97">
        <f t="shared" si="30"/>
        <v>91311.31800000001</v>
      </c>
      <c r="HY26" s="94">
        <f t="shared" si="31"/>
        <v>23530.005512000003</v>
      </c>
      <c r="HZ26" s="97">
        <f t="shared" si="32"/>
        <v>102243.576</v>
      </c>
    </row>
    <row r="27" spans="1:234" ht="15.75">
      <c r="A27" s="234" t="s">
        <v>91</v>
      </c>
      <c r="B27" s="79" t="s">
        <v>19</v>
      </c>
      <c r="C27" s="104">
        <v>73189209</v>
      </c>
      <c r="D27" s="105">
        <v>269609</v>
      </c>
      <c r="E27" s="105">
        <v>43488986</v>
      </c>
      <c r="F27" s="105">
        <v>242543</v>
      </c>
      <c r="G27" s="92">
        <v>17131314</v>
      </c>
      <c r="H27" s="93">
        <v>59715</v>
      </c>
      <c r="I27" s="106">
        <v>40031688</v>
      </c>
      <c r="J27" s="107">
        <v>136548</v>
      </c>
      <c r="K27" s="95">
        <v>106.1</v>
      </c>
      <c r="L27" s="96">
        <v>227</v>
      </c>
      <c r="M27" s="95">
        <v>105.9</v>
      </c>
      <c r="N27" s="96">
        <v>259</v>
      </c>
      <c r="O27" s="95">
        <v>217.1</v>
      </c>
      <c r="P27" s="96">
        <v>445</v>
      </c>
      <c r="Q27" s="95">
        <v>195.9</v>
      </c>
      <c r="R27" s="107">
        <v>328</v>
      </c>
      <c r="S27" s="94">
        <v>424.7</v>
      </c>
      <c r="T27" s="97">
        <v>606</v>
      </c>
      <c r="U27" s="94">
        <v>311.6</v>
      </c>
      <c r="V27" s="97">
        <v>940</v>
      </c>
      <c r="W27" s="94">
        <v>263.2</v>
      </c>
      <c r="X27" s="97">
        <v>335</v>
      </c>
      <c r="Y27" s="94">
        <v>960.7</v>
      </c>
      <c r="Z27" s="97">
        <v>971.8</v>
      </c>
      <c r="AA27" s="98">
        <v>1000.9</v>
      </c>
      <c r="AB27" s="99">
        <v>1559</v>
      </c>
      <c r="AC27" s="94">
        <v>986.1</v>
      </c>
      <c r="AD27" s="97">
        <v>1135</v>
      </c>
      <c r="AE27" s="98">
        <v>1395</v>
      </c>
      <c r="AF27" s="99">
        <v>1398.2</v>
      </c>
      <c r="AG27" s="98">
        <v>1024</v>
      </c>
      <c r="AH27" s="99">
        <v>1342.9</v>
      </c>
      <c r="AI27" s="109">
        <v>1905.5656199999999</v>
      </c>
      <c r="AJ27" s="97">
        <v>3092.0840000000003</v>
      </c>
      <c r="AK27" s="94">
        <v>4303.623933</v>
      </c>
      <c r="AL27" s="97">
        <v>3972.1890000000003</v>
      </c>
      <c r="AM27" s="94">
        <v>2007.994897</v>
      </c>
      <c r="AN27" s="97">
        <v>2072.208</v>
      </c>
      <c r="AO27" s="94">
        <v>3485.8799542893685</v>
      </c>
      <c r="AP27" s="296">
        <v>3465.3570000000004</v>
      </c>
      <c r="AQ27" s="316">
        <v>1267.120716071723</v>
      </c>
      <c r="AR27" s="317">
        <v>1683.969</v>
      </c>
      <c r="AS27" s="317">
        <v>2297.545777115</v>
      </c>
      <c r="AT27" s="317">
        <v>1916.5430000000001</v>
      </c>
      <c r="AU27" s="94">
        <v>360.677361</v>
      </c>
      <c r="AV27" s="97">
        <v>458.137</v>
      </c>
      <c r="AW27" s="94">
        <v>633.178588</v>
      </c>
      <c r="AX27" s="97">
        <v>793.655</v>
      </c>
      <c r="AY27" s="94">
        <v>714.827379</v>
      </c>
      <c r="AZ27" s="94">
        <v>908.72</v>
      </c>
      <c r="BA27" s="94">
        <v>841.4591959999999</v>
      </c>
      <c r="BB27" s="94">
        <v>1023.01</v>
      </c>
      <c r="BC27" s="94">
        <v>928.4226859999999</v>
      </c>
      <c r="BD27" s="97">
        <v>1114.79</v>
      </c>
      <c r="BE27" s="94">
        <v>1065.596356</v>
      </c>
      <c r="BF27" s="97">
        <v>1285.25</v>
      </c>
      <c r="BG27" s="94">
        <v>1256.679404</v>
      </c>
      <c r="BH27" s="97">
        <v>1506.295</v>
      </c>
      <c r="BI27" s="94">
        <v>1437.839717</v>
      </c>
      <c r="BJ27" s="97">
        <v>1692.92</v>
      </c>
      <c r="BK27" s="94">
        <v>1564.079612</v>
      </c>
      <c r="BL27" s="97">
        <v>1796.934</v>
      </c>
      <c r="BM27" s="94">
        <v>1831.412388</v>
      </c>
      <c r="BN27" s="97">
        <v>2625.934</v>
      </c>
      <c r="BO27" s="94">
        <v>1905.5656199999999</v>
      </c>
      <c r="BP27" s="97">
        <v>3092.0840000000003</v>
      </c>
      <c r="BQ27" s="110">
        <v>148.256328</v>
      </c>
      <c r="BR27" s="110">
        <v>155.358</v>
      </c>
      <c r="BS27" s="94">
        <v>200.564843</v>
      </c>
      <c r="BT27" s="110">
        <v>217.315</v>
      </c>
      <c r="BU27" s="94">
        <f t="shared" si="7"/>
        <v>348.821171</v>
      </c>
      <c r="BV27" s="110">
        <f t="shared" si="8"/>
        <v>372.673</v>
      </c>
      <c r="BW27" s="110">
        <v>275.078595</v>
      </c>
      <c r="BX27" s="110">
        <v>351.346</v>
      </c>
      <c r="BY27" s="110">
        <v>198.39834599999995</v>
      </c>
      <c r="BZ27" s="110">
        <v>218.44600000000003</v>
      </c>
      <c r="CA27" s="303">
        <v>181.049428</v>
      </c>
      <c r="CB27" s="303">
        <v>197.308</v>
      </c>
      <c r="CC27" s="110">
        <v>313.758325</v>
      </c>
      <c r="CD27" s="262">
        <v>491.605</v>
      </c>
      <c r="CE27" s="110">
        <v>452.353234</v>
      </c>
      <c r="CF27" s="110">
        <v>462.096</v>
      </c>
      <c r="CG27" s="110">
        <v>585.939263</v>
      </c>
      <c r="CH27" s="110">
        <v>580.054</v>
      </c>
      <c r="CI27" s="300">
        <v>107.955104</v>
      </c>
      <c r="CJ27" s="172">
        <v>83.831</v>
      </c>
      <c r="CK27" s="110">
        <v>517.571767</v>
      </c>
      <c r="CL27" s="110">
        <v>535.221</v>
      </c>
      <c r="CM27" s="95">
        <v>114.425513</v>
      </c>
      <c r="CN27" s="95">
        <v>110.329</v>
      </c>
      <c r="CO27" s="304">
        <v>1208.273187</v>
      </c>
      <c r="CP27" s="305">
        <v>569.28</v>
      </c>
      <c r="CQ27" s="95">
        <f t="shared" si="9"/>
        <v>822.298112</v>
      </c>
      <c r="CR27" s="219">
        <f t="shared" si="3"/>
        <v>942.465</v>
      </c>
      <c r="CS27" s="260">
        <f t="shared" si="4"/>
        <v>1003.34754</v>
      </c>
      <c r="CT27" s="219">
        <f t="shared" si="5"/>
        <v>1139.7730000000001</v>
      </c>
      <c r="CU27" s="219">
        <f t="shared" si="10"/>
        <v>1769.459099</v>
      </c>
      <c r="CV27" s="219">
        <f t="shared" si="11"/>
        <v>2093.474</v>
      </c>
      <c r="CW27" s="191">
        <f t="shared" si="12"/>
        <v>2355.398362</v>
      </c>
      <c r="CX27" s="191">
        <f t="shared" si="6"/>
        <v>2673.5280000000002</v>
      </c>
      <c r="CY27" s="219">
        <f t="shared" si="13"/>
        <v>2463.353466</v>
      </c>
      <c r="CZ27" s="219">
        <f t="shared" si="14"/>
        <v>2757.3590000000004</v>
      </c>
      <c r="DA27" s="261">
        <f t="shared" si="15"/>
        <v>2980.925233</v>
      </c>
      <c r="DB27" s="219">
        <f t="shared" si="16"/>
        <v>3292.5800000000004</v>
      </c>
      <c r="DC27" s="260">
        <f t="shared" si="17"/>
        <v>3095.350746</v>
      </c>
      <c r="DD27" s="219">
        <f t="shared" si="18"/>
        <v>3402.9090000000006</v>
      </c>
      <c r="DE27" s="219">
        <f t="shared" si="19"/>
        <v>4303.623933</v>
      </c>
      <c r="DF27" s="219">
        <f t="shared" si="20"/>
        <v>3972.1890000000003</v>
      </c>
      <c r="DG27" s="94">
        <v>81.245258</v>
      </c>
      <c r="DH27" s="94">
        <v>44.202</v>
      </c>
      <c r="DI27" s="94">
        <v>292.542957</v>
      </c>
      <c r="DJ27" s="94">
        <v>249.858</v>
      </c>
      <c r="DK27" s="94">
        <v>275.078595</v>
      </c>
      <c r="DL27" s="94">
        <v>351.346</v>
      </c>
      <c r="DM27" s="300">
        <v>44.896506</v>
      </c>
      <c r="DN27" s="300">
        <v>29.218</v>
      </c>
      <c r="DO27" s="197">
        <v>112.306348</v>
      </c>
      <c r="DP27" s="201">
        <v>210.078</v>
      </c>
      <c r="DQ27" s="306">
        <v>73.055308</v>
      </c>
      <c r="DR27" s="307">
        <v>20.384</v>
      </c>
      <c r="DS27" s="197">
        <v>198.687164</v>
      </c>
      <c r="DT27" s="197">
        <v>302.531</v>
      </c>
      <c r="DU27" s="197">
        <v>250.90956</v>
      </c>
      <c r="DV27" s="197">
        <v>274.601</v>
      </c>
      <c r="DW27" s="197">
        <v>149.720998</v>
      </c>
      <c r="DX27" s="197">
        <v>121.268</v>
      </c>
      <c r="DY27" s="197">
        <v>174.204885</v>
      </c>
      <c r="DZ27" s="197">
        <v>158.459</v>
      </c>
      <c r="EA27" s="197">
        <v>218.913875</v>
      </c>
      <c r="EB27" s="197">
        <v>136.011</v>
      </c>
      <c r="EC27" s="197">
        <v>136.433443</v>
      </c>
      <c r="ED27" s="197">
        <v>174.252</v>
      </c>
      <c r="EE27" s="94">
        <f t="shared" si="21"/>
        <v>2007.994897</v>
      </c>
      <c r="EF27" s="297">
        <f t="shared" si="22"/>
        <v>2072.208</v>
      </c>
      <c r="EG27" s="260">
        <f t="shared" si="23"/>
        <v>1871.561454</v>
      </c>
      <c r="EH27" s="219">
        <f t="shared" si="24"/>
        <v>1897.956</v>
      </c>
      <c r="EI27" s="308">
        <v>193.482698</v>
      </c>
      <c r="EJ27" s="308">
        <v>740.941</v>
      </c>
      <c r="EK27" s="309">
        <v>232.020144</v>
      </c>
      <c r="EL27" s="309">
        <v>201.636</v>
      </c>
      <c r="EM27" s="306">
        <v>106.935098</v>
      </c>
      <c r="EN27" s="306">
        <v>88.292</v>
      </c>
      <c r="EO27" s="306">
        <v>89.55455</v>
      </c>
      <c r="EP27" s="306">
        <v>126.384</v>
      </c>
      <c r="EQ27" s="197">
        <v>351.79426148000005</v>
      </c>
      <c r="ER27" s="309">
        <v>293.52</v>
      </c>
      <c r="ES27" s="309">
        <v>224.57900125</v>
      </c>
      <c r="ET27" s="309">
        <v>257.95</v>
      </c>
      <c r="EU27" s="309">
        <v>531.3724757385852</v>
      </c>
      <c r="EV27" s="309">
        <v>456.72299999999996</v>
      </c>
      <c r="EW27" s="310">
        <v>414.0507801097481</v>
      </c>
      <c r="EX27" s="310">
        <v>394.359</v>
      </c>
      <c r="EY27" s="311">
        <v>391.54080422307396</v>
      </c>
      <c r="EZ27" s="311">
        <v>273.307</v>
      </c>
      <c r="FA27" s="311">
        <v>541.8019153427731</v>
      </c>
      <c r="FB27" s="311">
        <v>313.509</v>
      </c>
      <c r="FC27" s="312">
        <v>171.197310328856</v>
      </c>
      <c r="FD27" s="301">
        <v>95.628</v>
      </c>
      <c r="FE27" s="301">
        <v>237.550915816332</v>
      </c>
      <c r="FF27" s="301">
        <v>223.108</v>
      </c>
      <c r="FG27" s="260">
        <f t="shared" si="25"/>
        <v>3485.8799542893685</v>
      </c>
      <c r="FH27" s="219">
        <f t="shared" si="26"/>
        <v>3465.3570000000004</v>
      </c>
      <c r="FI27" s="260">
        <v>192.10616360662402</v>
      </c>
      <c r="FJ27" s="219">
        <v>118.582</v>
      </c>
      <c r="FK27" s="219">
        <v>152.017899251842</v>
      </c>
      <c r="FL27" s="219">
        <v>128.826</v>
      </c>
      <c r="FM27" s="219">
        <v>48.086349073257</v>
      </c>
      <c r="FN27" s="219">
        <v>24.475</v>
      </c>
      <c r="FO27" s="219">
        <v>125.91404014000001</v>
      </c>
      <c r="FP27" s="219">
        <v>94.838</v>
      </c>
      <c r="FQ27" s="219">
        <v>76.32648318</v>
      </c>
      <c r="FR27" s="219">
        <v>57.964999999999996</v>
      </c>
      <c r="FS27" s="219">
        <v>53.388989020000004</v>
      </c>
      <c r="FT27" s="219">
        <v>45.896</v>
      </c>
      <c r="FU27" s="219">
        <v>165.04405788</v>
      </c>
      <c r="FV27" s="219">
        <v>120.80199999999999</v>
      </c>
      <c r="FW27" s="219">
        <v>26.54916741</v>
      </c>
      <c r="FX27" s="219">
        <v>24.702</v>
      </c>
      <c r="FY27" s="219">
        <v>59.38323151</v>
      </c>
      <c r="FZ27" s="219">
        <v>56.732</v>
      </c>
      <c r="GA27" s="219">
        <v>123.027379</v>
      </c>
      <c r="GB27" s="219">
        <v>103.186</v>
      </c>
      <c r="GC27" s="94">
        <v>138.19491100000002</v>
      </c>
      <c r="GD27" s="94">
        <v>820.9540000000001</v>
      </c>
      <c r="GE27" s="260">
        <v>107.082045</v>
      </c>
      <c r="GF27" s="260">
        <v>87.011</v>
      </c>
      <c r="GG27" s="260">
        <f t="shared" si="27"/>
        <v>1267.120716071723</v>
      </c>
      <c r="GH27" s="260">
        <f t="shared" si="28"/>
        <v>1683.969</v>
      </c>
      <c r="GI27" s="313">
        <v>241.20443799999998</v>
      </c>
      <c r="GJ27" s="290">
        <v>151.832</v>
      </c>
      <c r="GK27" s="260">
        <v>275.74682700000005</v>
      </c>
      <c r="GL27" s="260">
        <v>382.492</v>
      </c>
      <c r="GM27" s="260">
        <v>221.825108</v>
      </c>
      <c r="GN27" s="365">
        <v>134.886</v>
      </c>
      <c r="GO27" s="260">
        <v>132.575548</v>
      </c>
      <c r="GP27" s="260">
        <v>106.062</v>
      </c>
      <c r="GQ27" s="260">
        <v>58.579139</v>
      </c>
      <c r="GR27" s="260">
        <v>41.107</v>
      </c>
      <c r="GS27" s="260">
        <v>128.71048</v>
      </c>
      <c r="GT27" s="260">
        <v>107.355</v>
      </c>
      <c r="GU27" s="260">
        <v>165.231993</v>
      </c>
      <c r="GV27" s="260">
        <v>118.024</v>
      </c>
      <c r="GW27" s="260">
        <v>100.38574</v>
      </c>
      <c r="GX27" s="260">
        <v>84.597</v>
      </c>
      <c r="GY27" s="260">
        <v>110.15865611500001</v>
      </c>
      <c r="GZ27" s="260">
        <v>94.595</v>
      </c>
      <c r="HA27" s="260">
        <v>280.118097</v>
      </c>
      <c r="HB27" s="260">
        <v>264.861</v>
      </c>
      <c r="HC27" s="260">
        <v>246.101801</v>
      </c>
      <c r="HD27" s="260">
        <v>175.481</v>
      </c>
      <c r="HE27" s="260">
        <v>336.90795</v>
      </c>
      <c r="HF27" s="260">
        <v>255.25099999999998</v>
      </c>
      <c r="HG27" s="260">
        <v>46.228752</v>
      </c>
      <c r="HH27" s="260">
        <v>32.139</v>
      </c>
      <c r="HI27" s="260">
        <v>184.942687</v>
      </c>
      <c r="HJ27" s="260">
        <v>159.545</v>
      </c>
      <c r="HK27" s="260">
        <v>110.858931</v>
      </c>
      <c r="HL27" s="260">
        <v>112.615</v>
      </c>
      <c r="HM27" s="260">
        <v>143.012126</v>
      </c>
      <c r="HN27" s="260">
        <v>111.449</v>
      </c>
      <c r="HO27" s="260">
        <v>69.164246</v>
      </c>
      <c r="HP27" s="260">
        <v>51.428999999999995</v>
      </c>
      <c r="HQ27" s="260">
        <v>133.230225</v>
      </c>
      <c r="HR27" s="260">
        <v>95.05</v>
      </c>
      <c r="HS27" s="260">
        <v>232.922735</v>
      </c>
      <c r="HT27" s="260">
        <v>198.42800000000003</v>
      </c>
      <c r="HU27" s="260">
        <v>108.88754099999998</v>
      </c>
      <c r="HV27" s="260">
        <v>65.064</v>
      </c>
      <c r="HW27" s="94">
        <f t="shared" si="29"/>
        <v>1324.259273</v>
      </c>
      <c r="HX27" s="97">
        <f t="shared" si="30"/>
        <v>1126.355</v>
      </c>
      <c r="HY27" s="94">
        <f t="shared" si="31"/>
        <v>1029.247243</v>
      </c>
      <c r="HZ27" s="97">
        <f t="shared" si="32"/>
        <v>825.7189999999999</v>
      </c>
    </row>
    <row r="28" spans="1:234" ht="15.75">
      <c r="A28" s="234" t="s">
        <v>92</v>
      </c>
      <c r="B28" s="79" t="s">
        <v>20</v>
      </c>
      <c r="C28" s="104">
        <v>156188988</v>
      </c>
      <c r="D28" s="105">
        <v>440949</v>
      </c>
      <c r="E28" s="105">
        <v>171389379</v>
      </c>
      <c r="F28" s="105">
        <v>395398</v>
      </c>
      <c r="G28" s="92">
        <v>338190856</v>
      </c>
      <c r="H28" s="93">
        <v>668320</v>
      </c>
      <c r="I28" s="106">
        <v>205297934</v>
      </c>
      <c r="J28" s="107">
        <v>361001</v>
      </c>
      <c r="K28" s="95">
        <v>496.7</v>
      </c>
      <c r="L28" s="96">
        <v>799</v>
      </c>
      <c r="M28" s="95">
        <v>195.4</v>
      </c>
      <c r="N28" s="96">
        <v>286</v>
      </c>
      <c r="O28" s="95">
        <v>421.4</v>
      </c>
      <c r="P28" s="96">
        <v>493</v>
      </c>
      <c r="Q28" s="95">
        <v>670.4</v>
      </c>
      <c r="R28" s="107">
        <v>638</v>
      </c>
      <c r="S28" s="94">
        <v>502.5</v>
      </c>
      <c r="T28" s="97">
        <v>475</v>
      </c>
      <c r="U28" s="94">
        <v>555.6</v>
      </c>
      <c r="V28" s="97">
        <v>421</v>
      </c>
      <c r="W28" s="94">
        <v>777.3</v>
      </c>
      <c r="X28" s="97">
        <v>648</v>
      </c>
      <c r="Y28" s="94">
        <v>438.8</v>
      </c>
      <c r="Z28" s="97">
        <v>374.6</v>
      </c>
      <c r="AA28" s="98">
        <v>288.5</v>
      </c>
      <c r="AB28" s="99">
        <v>261</v>
      </c>
      <c r="AC28" s="94">
        <v>107.8</v>
      </c>
      <c r="AD28" s="97">
        <v>139</v>
      </c>
      <c r="AE28" s="98">
        <v>241.2</v>
      </c>
      <c r="AF28" s="99">
        <v>239.3</v>
      </c>
      <c r="AG28" s="98">
        <v>293.6</v>
      </c>
      <c r="AH28" s="99">
        <v>256.4</v>
      </c>
      <c r="AI28" s="109">
        <v>377.195175</v>
      </c>
      <c r="AJ28" s="97">
        <v>714.179</v>
      </c>
      <c r="AK28" s="94">
        <v>566.015805</v>
      </c>
      <c r="AL28" s="89">
        <v>610.597</v>
      </c>
      <c r="AM28" s="94">
        <v>342.870759</v>
      </c>
      <c r="AN28" s="97">
        <v>324.997</v>
      </c>
      <c r="AO28" s="94">
        <v>374.518710023773</v>
      </c>
      <c r="AP28" s="296">
        <v>277.7420000000001</v>
      </c>
      <c r="AQ28" s="318">
        <v>3762.4869400210623</v>
      </c>
      <c r="AR28" s="319">
        <v>2489.4390000000003</v>
      </c>
      <c r="AS28" s="319">
        <v>4829.1228212590995</v>
      </c>
      <c r="AT28" s="319">
        <v>1626.258</v>
      </c>
      <c r="AU28" s="94">
        <v>37.23243</v>
      </c>
      <c r="AV28" s="97">
        <v>48.355000000000004</v>
      </c>
      <c r="AW28" s="94">
        <v>47.515224</v>
      </c>
      <c r="AX28" s="97">
        <v>58.865</v>
      </c>
      <c r="AY28" s="94">
        <v>74.848119</v>
      </c>
      <c r="AZ28" s="94">
        <v>88.385</v>
      </c>
      <c r="BA28" s="94">
        <v>89.58349</v>
      </c>
      <c r="BB28" s="94">
        <v>109.95700000000001</v>
      </c>
      <c r="BC28" s="94">
        <v>136.295492</v>
      </c>
      <c r="BD28" s="97">
        <v>163.921</v>
      </c>
      <c r="BE28" s="94">
        <v>152.809638</v>
      </c>
      <c r="BF28" s="97">
        <v>175.551</v>
      </c>
      <c r="BG28" s="94">
        <v>204.369012</v>
      </c>
      <c r="BH28" s="97">
        <v>213.341</v>
      </c>
      <c r="BI28" s="94">
        <v>221.959872</v>
      </c>
      <c r="BJ28" s="97">
        <v>241.071</v>
      </c>
      <c r="BK28" s="94">
        <v>306.4264</v>
      </c>
      <c r="BL28" s="97">
        <v>364.179</v>
      </c>
      <c r="BM28" s="94">
        <v>306.4264</v>
      </c>
      <c r="BN28" s="97">
        <v>364.179</v>
      </c>
      <c r="BO28" s="94">
        <v>377.195175</v>
      </c>
      <c r="BP28" s="97">
        <v>714.179</v>
      </c>
      <c r="BQ28" s="110">
        <v>109.792868</v>
      </c>
      <c r="BR28" s="110">
        <v>79.509</v>
      </c>
      <c r="BS28" s="94">
        <v>138.499072</v>
      </c>
      <c r="BT28" s="110">
        <v>103.579</v>
      </c>
      <c r="BU28" s="94">
        <f t="shared" si="7"/>
        <v>248.29194</v>
      </c>
      <c r="BV28" s="110">
        <f t="shared" si="8"/>
        <v>183.088</v>
      </c>
      <c r="BW28" s="110">
        <v>163.337965</v>
      </c>
      <c r="BX28" s="110">
        <v>150.311</v>
      </c>
      <c r="BY28" s="110">
        <v>48.468980999999985</v>
      </c>
      <c r="BZ28" s="110">
        <v>37.738999999999976</v>
      </c>
      <c r="CA28" s="303">
        <v>39.532338</v>
      </c>
      <c r="CB28" s="303">
        <v>97.475</v>
      </c>
      <c r="CC28" s="110">
        <v>1.771726</v>
      </c>
      <c r="CD28" s="262">
        <v>3.03</v>
      </c>
      <c r="CE28" s="110">
        <v>0.301157</v>
      </c>
      <c r="CF28" s="110">
        <v>0.07</v>
      </c>
      <c r="CG28" s="110">
        <v>2.527521</v>
      </c>
      <c r="CH28" s="110">
        <v>2.905</v>
      </c>
      <c r="CI28" s="300">
        <v>0.550174</v>
      </c>
      <c r="CJ28" s="172">
        <v>0.025</v>
      </c>
      <c r="CK28" s="110">
        <v>18.938904</v>
      </c>
      <c r="CL28" s="110">
        <v>31.4</v>
      </c>
      <c r="CM28" s="95">
        <v>36.403563</v>
      </c>
      <c r="CN28" s="95">
        <v>102.059</v>
      </c>
      <c r="CO28" s="304">
        <v>5.891536</v>
      </c>
      <c r="CP28" s="305">
        <v>2.495</v>
      </c>
      <c r="CQ28" s="95">
        <f t="shared" si="9"/>
        <v>460.098886</v>
      </c>
      <c r="CR28" s="219">
        <f t="shared" si="3"/>
        <v>371.138</v>
      </c>
      <c r="CS28" s="260">
        <f t="shared" si="4"/>
        <v>499.631224</v>
      </c>
      <c r="CT28" s="219">
        <f t="shared" si="5"/>
        <v>468.61299999999994</v>
      </c>
      <c r="CU28" s="219">
        <f t="shared" si="10"/>
        <v>501.70410699999996</v>
      </c>
      <c r="CV28" s="219">
        <f t="shared" si="11"/>
        <v>471.7129999999999</v>
      </c>
      <c r="CW28" s="191">
        <f t="shared" si="12"/>
        <v>504.23162799999994</v>
      </c>
      <c r="CX28" s="191">
        <f t="shared" si="6"/>
        <v>474.6179999999999</v>
      </c>
      <c r="CY28" s="219">
        <f t="shared" si="13"/>
        <v>504.78180199999997</v>
      </c>
      <c r="CZ28" s="219">
        <f t="shared" si="14"/>
        <v>474.64299999999986</v>
      </c>
      <c r="DA28" s="261">
        <f t="shared" si="15"/>
        <v>523.720706</v>
      </c>
      <c r="DB28" s="219">
        <f t="shared" si="16"/>
        <v>506.04299999999984</v>
      </c>
      <c r="DC28" s="260">
        <f t="shared" si="17"/>
        <v>560.1242689999999</v>
      </c>
      <c r="DD28" s="219">
        <f t="shared" si="18"/>
        <v>608.1019999999999</v>
      </c>
      <c r="DE28" s="219">
        <f t="shared" si="19"/>
        <v>566.0158049999999</v>
      </c>
      <c r="DF28" s="219">
        <f t="shared" si="20"/>
        <v>610.5969999999999</v>
      </c>
      <c r="DG28" s="94">
        <v>13.870006</v>
      </c>
      <c r="DH28" s="94">
        <v>24.502</v>
      </c>
      <c r="DI28" s="94">
        <v>11.017877</v>
      </c>
      <c r="DJ28" s="94">
        <v>21.94</v>
      </c>
      <c r="DK28" s="94">
        <v>34.778025</v>
      </c>
      <c r="DL28" s="94">
        <v>51.195</v>
      </c>
      <c r="DM28" s="300">
        <v>26.256487</v>
      </c>
      <c r="DN28" s="300">
        <v>28.188</v>
      </c>
      <c r="DO28" s="197">
        <v>34.34882</v>
      </c>
      <c r="DP28" s="201">
        <v>22.337</v>
      </c>
      <c r="DQ28" s="306">
        <v>13.188515</v>
      </c>
      <c r="DR28" s="307">
        <v>24.694000000000003</v>
      </c>
      <c r="DS28" s="197">
        <v>61.431114</v>
      </c>
      <c r="DT28" s="197">
        <v>51.241</v>
      </c>
      <c r="DU28" s="197">
        <v>36.182333</v>
      </c>
      <c r="DV28" s="197">
        <v>3.358</v>
      </c>
      <c r="DW28" s="197">
        <v>11.801107</v>
      </c>
      <c r="DX28" s="197">
        <v>2.652</v>
      </c>
      <c r="DY28" s="197">
        <v>11.197785</v>
      </c>
      <c r="DZ28" s="197">
        <v>26.076</v>
      </c>
      <c r="EA28" s="197">
        <v>68.595023</v>
      </c>
      <c r="EB28" s="197">
        <v>47.44</v>
      </c>
      <c r="EC28" s="197">
        <v>20.203667</v>
      </c>
      <c r="ED28" s="197">
        <v>21.374</v>
      </c>
      <c r="EE28" s="94">
        <f t="shared" si="21"/>
        <v>342.870759</v>
      </c>
      <c r="EF28" s="297">
        <f t="shared" si="22"/>
        <v>324.997</v>
      </c>
      <c r="EG28" s="260">
        <f t="shared" si="23"/>
        <v>322.667092</v>
      </c>
      <c r="EH28" s="219">
        <f t="shared" si="24"/>
        <v>303.623</v>
      </c>
      <c r="EI28" s="308">
        <v>47.819994</v>
      </c>
      <c r="EJ28" s="308">
        <v>26.797</v>
      </c>
      <c r="EK28" s="309">
        <v>0.935112</v>
      </c>
      <c r="EL28" s="309">
        <v>3.568</v>
      </c>
      <c r="EM28" s="306">
        <v>30.464431</v>
      </c>
      <c r="EN28" s="306">
        <v>27</v>
      </c>
      <c r="EO28" s="306">
        <v>10.658125</v>
      </c>
      <c r="EP28" s="306">
        <v>9.416</v>
      </c>
      <c r="EQ28" s="197">
        <v>28.54761178</v>
      </c>
      <c r="ER28" s="309">
        <v>4.08</v>
      </c>
      <c r="ES28" s="309">
        <v>51.39322575</v>
      </c>
      <c r="ET28" s="309">
        <v>43.078</v>
      </c>
      <c r="EU28" s="309">
        <v>29.53189019204</v>
      </c>
      <c r="EV28" s="309">
        <v>34.375</v>
      </c>
      <c r="EW28" s="310">
        <v>3.5515746722239996</v>
      </c>
      <c r="EX28" s="310">
        <v>6.081</v>
      </c>
      <c r="EY28" s="311">
        <v>52.928386959403</v>
      </c>
      <c r="EZ28" s="311">
        <v>51.08</v>
      </c>
      <c r="FA28" s="311">
        <v>54.088469361616</v>
      </c>
      <c r="FB28" s="311">
        <v>35.775</v>
      </c>
      <c r="FC28" s="312">
        <v>34.769453118514</v>
      </c>
      <c r="FD28" s="301">
        <v>27.952</v>
      </c>
      <c r="FE28" s="301">
        <v>29.830436189975998</v>
      </c>
      <c r="FF28" s="301">
        <v>8.54</v>
      </c>
      <c r="FG28" s="260">
        <f t="shared" si="25"/>
        <v>374.518710023773</v>
      </c>
      <c r="FH28" s="219">
        <f t="shared" si="26"/>
        <v>277.7420000000001</v>
      </c>
      <c r="FI28" s="260">
        <v>460.865500884707</v>
      </c>
      <c r="FJ28" s="219">
        <v>374.54900000000004</v>
      </c>
      <c r="FK28" s="219">
        <v>182.783144504522</v>
      </c>
      <c r="FL28" s="219">
        <v>91.911</v>
      </c>
      <c r="FM28" s="219">
        <v>451.04714527183296</v>
      </c>
      <c r="FN28" s="219">
        <v>332.755</v>
      </c>
      <c r="FO28" s="219">
        <v>263.25076533000004</v>
      </c>
      <c r="FP28" s="219">
        <v>139.76</v>
      </c>
      <c r="FQ28" s="219">
        <v>105.68859477000001</v>
      </c>
      <c r="FR28" s="219">
        <v>58.519</v>
      </c>
      <c r="FS28" s="219">
        <v>317.97443021999993</v>
      </c>
      <c r="FT28" s="219">
        <v>228.25</v>
      </c>
      <c r="FU28" s="219">
        <v>134.90922955000002</v>
      </c>
      <c r="FV28" s="219">
        <v>94.84</v>
      </c>
      <c r="FW28" s="219">
        <v>294.58997247</v>
      </c>
      <c r="FX28" s="219">
        <v>176.40200000000002</v>
      </c>
      <c r="FY28" s="219">
        <v>184.12631202</v>
      </c>
      <c r="FZ28" s="219">
        <v>128.027</v>
      </c>
      <c r="GA28" s="219">
        <v>314.855276</v>
      </c>
      <c r="GB28" s="219">
        <v>219.621</v>
      </c>
      <c r="GC28" s="94">
        <v>480.22287000000006</v>
      </c>
      <c r="GD28" s="94">
        <v>307.602</v>
      </c>
      <c r="GE28" s="260">
        <v>572.1736989999998</v>
      </c>
      <c r="GF28" s="260">
        <v>337.20300000000003</v>
      </c>
      <c r="GG28" s="260">
        <f t="shared" si="27"/>
        <v>3762.4869400210623</v>
      </c>
      <c r="GH28" s="260">
        <f t="shared" si="28"/>
        <v>2489.4390000000003</v>
      </c>
      <c r="GI28" s="313">
        <v>317.350896</v>
      </c>
      <c r="GJ28" s="290">
        <v>243.604</v>
      </c>
      <c r="GK28" s="260">
        <v>186.13259</v>
      </c>
      <c r="GL28" s="260">
        <v>109.324</v>
      </c>
      <c r="GM28" s="260">
        <v>261.613671</v>
      </c>
      <c r="GN28" s="365">
        <v>167.385</v>
      </c>
      <c r="GO28" s="260">
        <v>1323.192024</v>
      </c>
      <c r="GP28" s="260">
        <v>90.438</v>
      </c>
      <c r="GQ28" s="260">
        <v>1557.096469</v>
      </c>
      <c r="GR28" s="260">
        <v>263.477</v>
      </c>
      <c r="GS28" s="260">
        <v>124.010076</v>
      </c>
      <c r="GT28" s="260">
        <v>75.402</v>
      </c>
      <c r="GU28" s="260">
        <v>183.539156</v>
      </c>
      <c r="GV28" s="260">
        <v>129</v>
      </c>
      <c r="GW28" s="260">
        <v>122.866925</v>
      </c>
      <c r="GX28" s="260">
        <v>74.571</v>
      </c>
      <c r="GY28" s="260">
        <v>258.00794825910003</v>
      </c>
      <c r="GZ28" s="260">
        <v>150.839</v>
      </c>
      <c r="HA28" s="260">
        <v>148.681778</v>
      </c>
      <c r="HB28" s="260">
        <v>90.608</v>
      </c>
      <c r="HC28" s="260">
        <v>190.146177</v>
      </c>
      <c r="HD28" s="260">
        <v>111.178</v>
      </c>
      <c r="HE28" s="260">
        <v>156.485111</v>
      </c>
      <c r="HF28" s="260">
        <v>120.432</v>
      </c>
      <c r="HG28" s="260">
        <v>210.347853</v>
      </c>
      <c r="HH28" s="260">
        <v>107.98699999999998</v>
      </c>
      <c r="HI28" s="260">
        <v>5.327294</v>
      </c>
      <c r="HJ28" s="260">
        <v>2.003</v>
      </c>
      <c r="HK28" s="260">
        <v>386.669782</v>
      </c>
      <c r="HL28" s="260">
        <v>206.787</v>
      </c>
      <c r="HM28" s="260">
        <v>345.51469799999995</v>
      </c>
      <c r="HN28" s="260">
        <v>161.335</v>
      </c>
      <c r="HO28" s="260">
        <v>305.16606499999995</v>
      </c>
      <c r="HP28" s="260">
        <v>234.81999999999996</v>
      </c>
      <c r="HQ28" s="260">
        <v>178.831462</v>
      </c>
      <c r="HR28" s="260">
        <v>122.041</v>
      </c>
      <c r="HS28" s="260">
        <v>76.375075</v>
      </c>
      <c r="HT28" s="260">
        <v>65.6</v>
      </c>
      <c r="HU28" s="260">
        <v>219.998177</v>
      </c>
      <c r="HV28" s="260">
        <v>142.70100000000002</v>
      </c>
      <c r="HW28" s="94">
        <f t="shared" si="29"/>
        <v>4075.801807</v>
      </c>
      <c r="HX28" s="97">
        <f t="shared" si="30"/>
        <v>1153.201</v>
      </c>
      <c r="HY28" s="94">
        <f t="shared" si="31"/>
        <v>1728.2304059999997</v>
      </c>
      <c r="HZ28" s="97">
        <f t="shared" si="32"/>
        <v>1043.274</v>
      </c>
    </row>
    <row r="29" spans="1:234" ht="15.75">
      <c r="A29" s="234" t="s">
        <v>93</v>
      </c>
      <c r="B29" s="79" t="s">
        <v>21</v>
      </c>
      <c r="C29" s="104">
        <v>442481</v>
      </c>
      <c r="D29" s="105">
        <v>1389</v>
      </c>
      <c r="E29" s="105">
        <v>8165059</v>
      </c>
      <c r="F29" s="105">
        <v>15673</v>
      </c>
      <c r="G29" s="92">
        <v>2872990</v>
      </c>
      <c r="H29" s="93">
        <v>2565</v>
      </c>
      <c r="I29" s="106">
        <v>9546551</v>
      </c>
      <c r="J29" s="107">
        <v>10190</v>
      </c>
      <c r="K29" s="95">
        <v>4</v>
      </c>
      <c r="L29" s="96">
        <v>24</v>
      </c>
      <c r="M29" s="95">
        <v>21.5</v>
      </c>
      <c r="N29" s="96">
        <v>8</v>
      </c>
      <c r="O29" s="95">
        <v>24.7</v>
      </c>
      <c r="P29" s="96">
        <v>10</v>
      </c>
      <c r="Q29" s="95">
        <v>0.08</v>
      </c>
      <c r="R29" s="107" t="s">
        <v>9</v>
      </c>
      <c r="S29" s="94">
        <v>3.4</v>
      </c>
      <c r="T29" s="97">
        <v>2</v>
      </c>
      <c r="U29" s="94">
        <v>13.7</v>
      </c>
      <c r="V29" s="97">
        <v>27</v>
      </c>
      <c r="W29" s="94">
        <v>6.9</v>
      </c>
      <c r="X29" s="97">
        <v>7</v>
      </c>
      <c r="Y29" s="94">
        <v>1.5</v>
      </c>
      <c r="Z29" s="97">
        <v>1.7</v>
      </c>
      <c r="AA29" s="98">
        <v>14.9</v>
      </c>
      <c r="AB29" s="99">
        <v>13</v>
      </c>
      <c r="AC29" s="94">
        <v>40.1</v>
      </c>
      <c r="AD29" s="97">
        <v>28</v>
      </c>
      <c r="AE29" s="98">
        <v>3.3</v>
      </c>
      <c r="AF29" s="99">
        <v>3.5</v>
      </c>
      <c r="AG29" s="98">
        <v>47.3</v>
      </c>
      <c r="AH29" s="99">
        <v>44.1</v>
      </c>
      <c r="AI29" s="109">
        <v>47.666425</v>
      </c>
      <c r="AJ29" s="97">
        <v>42.361000000000004</v>
      </c>
      <c r="AK29" s="94">
        <v>26.752788</v>
      </c>
      <c r="AL29" s="292">
        <v>24.76</v>
      </c>
      <c r="AM29" s="94">
        <v>42.782735</v>
      </c>
      <c r="AN29" s="97">
        <v>25.426</v>
      </c>
      <c r="AO29" s="94">
        <v>2.80594251</v>
      </c>
      <c r="AP29" s="296">
        <v>2</v>
      </c>
      <c r="AQ29" s="294">
        <v>198.59685021283497</v>
      </c>
      <c r="AR29" s="297">
        <v>131.73800000000003</v>
      </c>
      <c r="AS29" s="297">
        <v>147.16450899999998</v>
      </c>
      <c r="AT29" s="297">
        <v>74.61200000000001</v>
      </c>
      <c r="AU29" s="94">
        <v>0.673674</v>
      </c>
      <c r="AV29" s="94" t="s">
        <v>5</v>
      </c>
      <c r="AW29" s="94">
        <v>0.699824</v>
      </c>
      <c r="AX29" s="97" t="s">
        <v>9</v>
      </c>
      <c r="AY29" s="94">
        <v>0.699824</v>
      </c>
      <c r="AZ29" s="94">
        <v>0.051000000000000004</v>
      </c>
      <c r="BA29" s="94">
        <v>47.614126</v>
      </c>
      <c r="BB29" s="94">
        <v>42.071000000000005</v>
      </c>
      <c r="BC29" s="94">
        <v>47.614126</v>
      </c>
      <c r="BD29" s="97">
        <v>42.071000000000005</v>
      </c>
      <c r="BE29" s="94">
        <v>47.614126</v>
      </c>
      <c r="BF29" s="97">
        <v>42.071000000000005</v>
      </c>
      <c r="BG29" s="94">
        <v>47.666425</v>
      </c>
      <c r="BH29" s="97">
        <v>42.361000000000004</v>
      </c>
      <c r="BI29" s="94">
        <v>47.666425</v>
      </c>
      <c r="BJ29" s="97">
        <v>42.361000000000004</v>
      </c>
      <c r="BK29" s="94">
        <v>47.666425</v>
      </c>
      <c r="BL29" s="97">
        <v>42.361000000000004</v>
      </c>
      <c r="BM29" s="94">
        <v>47.666425</v>
      </c>
      <c r="BN29" s="97">
        <v>42.361000000000004</v>
      </c>
      <c r="BO29" s="94">
        <v>47.666425</v>
      </c>
      <c r="BP29" s="97">
        <v>42.361000000000004</v>
      </c>
      <c r="BQ29" s="110">
        <v>0</v>
      </c>
      <c r="BR29" s="110">
        <v>0</v>
      </c>
      <c r="BS29" s="94">
        <v>0</v>
      </c>
      <c r="BT29" s="110">
        <v>0</v>
      </c>
      <c r="BU29" s="94">
        <f t="shared" si="7"/>
        <v>0</v>
      </c>
      <c r="BV29" s="110">
        <f t="shared" si="8"/>
        <v>0</v>
      </c>
      <c r="BW29" s="110">
        <v>0</v>
      </c>
      <c r="BX29" s="110">
        <v>0</v>
      </c>
      <c r="BY29" s="110">
        <v>0</v>
      </c>
      <c r="BZ29" s="110">
        <v>0</v>
      </c>
      <c r="CA29" s="303">
        <v>0</v>
      </c>
      <c r="CB29" s="303">
        <v>0</v>
      </c>
      <c r="CC29" s="110">
        <v>0</v>
      </c>
      <c r="CD29" s="262">
        <v>0</v>
      </c>
      <c r="CE29" s="110">
        <v>0</v>
      </c>
      <c r="CF29" s="110">
        <v>0</v>
      </c>
      <c r="CG29" s="110">
        <v>0</v>
      </c>
      <c r="CH29" s="110">
        <v>0</v>
      </c>
      <c r="CI29" s="300">
        <v>0</v>
      </c>
      <c r="CJ29" s="172">
        <v>0</v>
      </c>
      <c r="CK29" s="110">
        <v>2.815732</v>
      </c>
      <c r="CL29" s="110">
        <v>0.8</v>
      </c>
      <c r="CM29" s="95">
        <v>23.937056</v>
      </c>
      <c r="CN29" s="95">
        <v>23.96</v>
      </c>
      <c r="CO29" s="304">
        <v>0</v>
      </c>
      <c r="CP29" s="305">
        <v>0</v>
      </c>
      <c r="CQ29" s="95" t="s">
        <v>5</v>
      </c>
      <c r="CR29" s="219">
        <f t="shared" si="3"/>
        <v>0</v>
      </c>
      <c r="CS29" s="260">
        <f t="shared" si="4"/>
        <v>0</v>
      </c>
      <c r="CT29" s="219">
        <f t="shared" si="5"/>
        <v>0</v>
      </c>
      <c r="CU29" s="219">
        <f t="shared" si="10"/>
        <v>0</v>
      </c>
      <c r="CV29" s="219">
        <f t="shared" si="11"/>
        <v>0</v>
      </c>
      <c r="CW29" s="191">
        <f t="shared" si="12"/>
        <v>0</v>
      </c>
      <c r="CX29" s="191">
        <f t="shared" si="6"/>
        <v>0</v>
      </c>
      <c r="CY29" s="191">
        <f t="shared" si="13"/>
        <v>0</v>
      </c>
      <c r="CZ29" s="191">
        <f t="shared" si="14"/>
        <v>0</v>
      </c>
      <c r="DA29" s="261">
        <f t="shared" si="15"/>
        <v>2.815732</v>
      </c>
      <c r="DB29" s="219">
        <f t="shared" si="16"/>
        <v>0.8</v>
      </c>
      <c r="DC29" s="260">
        <f t="shared" si="17"/>
        <v>26.752788</v>
      </c>
      <c r="DD29" s="219">
        <f t="shared" si="18"/>
        <v>24.76</v>
      </c>
      <c r="DE29" s="219">
        <f t="shared" si="19"/>
        <v>26.752788</v>
      </c>
      <c r="DF29" s="219">
        <f t="shared" si="20"/>
        <v>24.76</v>
      </c>
      <c r="DG29" s="94">
        <v>0</v>
      </c>
      <c r="DH29" s="300">
        <v>0</v>
      </c>
      <c r="DI29" s="94">
        <v>0</v>
      </c>
      <c r="DJ29" s="300">
        <v>0</v>
      </c>
      <c r="DK29" s="94"/>
      <c r="DL29" s="94"/>
      <c r="DM29" s="300" t="s">
        <v>5</v>
      </c>
      <c r="DN29" s="300" t="s">
        <v>5</v>
      </c>
      <c r="DO29" s="197" t="s">
        <v>5</v>
      </c>
      <c r="DP29" s="201" t="s">
        <v>5</v>
      </c>
      <c r="DQ29" s="201" t="s">
        <v>5</v>
      </c>
      <c r="DR29" s="201" t="s">
        <v>5</v>
      </c>
      <c r="DS29" s="197">
        <v>0.566307</v>
      </c>
      <c r="DT29" s="197">
        <v>0.046</v>
      </c>
      <c r="DU29" s="197">
        <v>0</v>
      </c>
      <c r="DV29" s="197">
        <v>0</v>
      </c>
      <c r="DW29" s="197">
        <v>0</v>
      </c>
      <c r="DX29" s="197">
        <v>0</v>
      </c>
      <c r="DY29" s="197">
        <v>39.501758</v>
      </c>
      <c r="DZ29" s="197">
        <v>20.38</v>
      </c>
      <c r="EA29" s="197">
        <v>2.71467</v>
      </c>
      <c r="EB29" s="197">
        <v>5</v>
      </c>
      <c r="EC29" s="321">
        <v>0</v>
      </c>
      <c r="ED29" s="321">
        <v>0</v>
      </c>
      <c r="EE29" s="94">
        <f t="shared" si="21"/>
        <v>42.782735</v>
      </c>
      <c r="EF29" s="297">
        <f t="shared" si="22"/>
        <v>25.426</v>
      </c>
      <c r="EG29" s="260">
        <f t="shared" si="23"/>
        <v>42.782735</v>
      </c>
      <c r="EH29" s="219">
        <f t="shared" si="24"/>
        <v>25.426</v>
      </c>
      <c r="EI29" s="308">
        <v>0</v>
      </c>
      <c r="EJ29" s="308">
        <v>0</v>
      </c>
      <c r="EK29" s="309"/>
      <c r="EL29" s="309"/>
      <c r="EM29" s="306">
        <v>0</v>
      </c>
      <c r="EN29" s="306">
        <v>0</v>
      </c>
      <c r="EO29" s="306">
        <v>0</v>
      </c>
      <c r="EP29" s="306">
        <v>0</v>
      </c>
      <c r="EQ29" s="197">
        <v>2.80594251</v>
      </c>
      <c r="ER29" s="309">
        <v>1</v>
      </c>
      <c r="ES29" s="309">
        <v>0</v>
      </c>
      <c r="ET29" s="309">
        <v>0</v>
      </c>
      <c r="EU29" s="309">
        <v>0</v>
      </c>
      <c r="EV29" s="309">
        <v>1</v>
      </c>
      <c r="EW29" s="260">
        <v>0</v>
      </c>
      <c r="EX29" s="219">
        <v>0</v>
      </c>
      <c r="EY29" s="219">
        <v>0</v>
      </c>
      <c r="EZ29" s="260">
        <v>0</v>
      </c>
      <c r="FA29" s="311">
        <v>0</v>
      </c>
      <c r="FB29" s="311">
        <v>0</v>
      </c>
      <c r="FC29" s="301">
        <v>0</v>
      </c>
      <c r="FD29" s="301">
        <v>0</v>
      </c>
      <c r="FE29" s="301">
        <v>0</v>
      </c>
      <c r="FF29" s="301">
        <v>0</v>
      </c>
      <c r="FG29" s="260">
        <f t="shared" si="25"/>
        <v>2.80594251</v>
      </c>
      <c r="FH29" s="219">
        <f t="shared" si="26"/>
        <v>2</v>
      </c>
      <c r="FI29" s="260">
        <v>2.04392707452</v>
      </c>
      <c r="FJ29" s="219">
        <v>11.93</v>
      </c>
      <c r="FK29" s="219">
        <v>1.981378090833</v>
      </c>
      <c r="FL29" s="219">
        <v>9.368</v>
      </c>
      <c r="FM29" s="219">
        <v>38.413593167482</v>
      </c>
      <c r="FN29" s="219">
        <v>20.348</v>
      </c>
      <c r="FO29" s="219">
        <v>3.64892</v>
      </c>
      <c r="FP29" s="219">
        <v>4.648</v>
      </c>
      <c r="FQ29" s="219">
        <v>2.94932351</v>
      </c>
      <c r="FR29" s="219">
        <v>3.375</v>
      </c>
      <c r="FS29" s="219">
        <v>3.3478211</v>
      </c>
      <c r="FT29" s="219">
        <v>3.518</v>
      </c>
      <c r="FU29" s="219">
        <v>21.408676179999997</v>
      </c>
      <c r="FV29" s="219">
        <v>28.022</v>
      </c>
      <c r="FW29" s="219">
        <v>30.710151140000008</v>
      </c>
      <c r="FX29" s="219">
        <v>16.981999999999996</v>
      </c>
      <c r="FY29" s="219">
        <v>60.919085949999996</v>
      </c>
      <c r="FZ29" s="219">
        <v>13.725</v>
      </c>
      <c r="GA29" s="219">
        <v>29.706917</v>
      </c>
      <c r="GB29" s="219">
        <v>16.908</v>
      </c>
      <c r="GC29" s="94">
        <v>2.804456</v>
      </c>
      <c r="GD29" s="94">
        <v>2.2880000000000003</v>
      </c>
      <c r="GE29" s="260">
        <v>0.662601</v>
      </c>
      <c r="GF29" s="260">
        <v>0.6260000000000001</v>
      </c>
      <c r="GG29" s="260">
        <f t="shared" si="27"/>
        <v>198.59685021283497</v>
      </c>
      <c r="GH29" s="260">
        <f t="shared" si="28"/>
        <v>131.73800000000003</v>
      </c>
      <c r="GI29" s="313">
        <v>1.59</v>
      </c>
      <c r="GJ29" s="290">
        <v>1.66</v>
      </c>
      <c r="GK29" s="260">
        <v>42.81284</v>
      </c>
      <c r="GL29" s="260">
        <v>13.728</v>
      </c>
      <c r="GM29" s="260">
        <v>47.343011</v>
      </c>
      <c r="GN29" s="365">
        <v>31.4</v>
      </c>
      <c r="GO29" s="260">
        <v>23.901113</v>
      </c>
      <c r="GP29" s="260">
        <v>8.791</v>
      </c>
      <c r="GQ29" s="260">
        <v>2.25</v>
      </c>
      <c r="GR29" s="260">
        <v>1.5</v>
      </c>
      <c r="GS29" s="260">
        <v>4.26282</v>
      </c>
      <c r="GT29" s="260">
        <v>2.937</v>
      </c>
      <c r="GU29" s="260">
        <v>0.375957</v>
      </c>
      <c r="GV29" s="260">
        <v>0.06</v>
      </c>
      <c r="GW29" s="260">
        <v>20.907538</v>
      </c>
      <c r="GX29" s="260">
        <v>11.697</v>
      </c>
      <c r="GY29" s="260">
        <v>3.66546</v>
      </c>
      <c r="GZ29" s="260">
        <v>2.8049999999999997</v>
      </c>
      <c r="HA29" s="260"/>
      <c r="HB29" s="260"/>
      <c r="HC29" s="260"/>
      <c r="HD29" s="260"/>
      <c r="HE29" s="260">
        <v>0.05577</v>
      </c>
      <c r="HF29" s="260">
        <v>0.034</v>
      </c>
      <c r="HG29" s="260">
        <v>12.856006</v>
      </c>
      <c r="HH29" s="260">
        <v>0.502</v>
      </c>
      <c r="HI29" s="260">
        <v>0.150604</v>
      </c>
      <c r="HJ29" s="260">
        <v>0.15</v>
      </c>
      <c r="HK29" s="260">
        <v>5.68622</v>
      </c>
      <c r="HL29" s="260">
        <v>1.9680000000000002</v>
      </c>
      <c r="HM29" s="260">
        <v>11.699898999999998</v>
      </c>
      <c r="HN29" s="260">
        <v>8.278</v>
      </c>
      <c r="HO29" s="260">
        <v>7.0614799999999995</v>
      </c>
      <c r="HP29" s="260">
        <v>5.468999999999999</v>
      </c>
      <c r="HQ29" s="260"/>
      <c r="HR29" s="260"/>
      <c r="HS29" s="260">
        <v>0.305556</v>
      </c>
      <c r="HT29" s="260">
        <v>0.5</v>
      </c>
      <c r="HU29" s="260">
        <v>13.821978</v>
      </c>
      <c r="HV29" s="260">
        <v>0.3</v>
      </c>
      <c r="HW29" s="94">
        <f t="shared" si="29"/>
        <v>143.443279</v>
      </c>
      <c r="HX29" s="97">
        <f t="shared" si="30"/>
        <v>71.773</v>
      </c>
      <c r="HY29" s="94">
        <f t="shared" si="31"/>
        <v>51.581743</v>
      </c>
      <c r="HZ29" s="97">
        <f t="shared" si="32"/>
        <v>17.166999999999998</v>
      </c>
    </row>
    <row r="30" spans="1:234" ht="15.75">
      <c r="A30" s="233" t="s">
        <v>131</v>
      </c>
      <c r="B30" s="42" t="s">
        <v>31</v>
      </c>
      <c r="C30" s="81">
        <v>9936124822</v>
      </c>
      <c r="D30" s="82">
        <v>73676020</v>
      </c>
      <c r="E30" s="82">
        <v>9690436970</v>
      </c>
      <c r="F30" s="82">
        <v>63586780</v>
      </c>
      <c r="G30" s="83">
        <v>7735189391</v>
      </c>
      <c r="H30" s="84">
        <v>47412230</v>
      </c>
      <c r="I30" s="85">
        <v>7112309099</v>
      </c>
      <c r="J30" s="86">
        <v>27268459</v>
      </c>
      <c r="K30" s="87">
        <v>12291.8</v>
      </c>
      <c r="L30" s="88">
        <v>45747</v>
      </c>
      <c r="M30" s="87">
        <v>13990.73</v>
      </c>
      <c r="N30" s="88">
        <v>47287.1</v>
      </c>
      <c r="O30" s="87">
        <v>18505.7</v>
      </c>
      <c r="P30" s="88">
        <v>43340</v>
      </c>
      <c r="Q30" s="87">
        <v>18823.8</v>
      </c>
      <c r="R30" s="86">
        <v>35063</v>
      </c>
      <c r="S30" s="87">
        <v>21929.6</v>
      </c>
      <c r="T30" s="89">
        <v>39803</v>
      </c>
      <c r="U30" s="87">
        <v>30308.100000000002</v>
      </c>
      <c r="V30" s="89">
        <v>49366</v>
      </c>
      <c r="W30" s="87">
        <v>36201.1</v>
      </c>
      <c r="X30" s="89">
        <v>48203</v>
      </c>
      <c r="Y30" s="87">
        <v>49796.799999999996</v>
      </c>
      <c r="Z30" s="89">
        <v>57080.8</v>
      </c>
      <c r="AA30" s="90">
        <v>71674.1</v>
      </c>
      <c r="AB30" s="89">
        <v>69124</v>
      </c>
      <c r="AC30" s="87">
        <v>76947.1</v>
      </c>
      <c r="AD30" s="89">
        <v>67974</v>
      </c>
      <c r="AE30" s="87">
        <f>SUM(AE32:AE35)</f>
        <v>124087.00000000001</v>
      </c>
      <c r="AF30" s="189">
        <f aca="true" t="shared" si="33" ref="AF30:BY30">SUM(AF32:AF35)</f>
        <v>81134.8</v>
      </c>
      <c r="AG30" s="87">
        <f t="shared" si="33"/>
        <v>93278.50000000001</v>
      </c>
      <c r="AH30" s="89">
        <f t="shared" si="33"/>
        <v>72680.905</v>
      </c>
      <c r="AI30" s="87">
        <f t="shared" si="33"/>
        <v>147156.456553</v>
      </c>
      <c r="AJ30" s="89">
        <f t="shared" si="33"/>
        <v>119078.40507506701</v>
      </c>
      <c r="AK30" s="87">
        <f t="shared" si="33"/>
        <v>239384.99870524943</v>
      </c>
      <c r="AL30" s="89">
        <f t="shared" si="33"/>
        <v>137453.49800000002</v>
      </c>
      <c r="AM30" s="87">
        <f t="shared" si="33"/>
        <v>251931.46818996745</v>
      </c>
      <c r="AN30" s="89">
        <f t="shared" si="33"/>
        <v>127746.78600000001</v>
      </c>
      <c r="AO30" s="252">
        <f t="shared" si="33"/>
        <v>320005.0760791394</v>
      </c>
      <c r="AP30" s="191">
        <f t="shared" si="33"/>
        <v>150280.029</v>
      </c>
      <c r="AQ30" s="252">
        <f t="shared" si="33"/>
        <v>315430.11014202924</v>
      </c>
      <c r="AR30" s="191">
        <f t="shared" si="33"/>
        <v>156543.63561803728</v>
      </c>
      <c r="AS30" s="252">
        <f t="shared" si="33"/>
        <v>390970.35286800476</v>
      </c>
      <c r="AT30" s="191">
        <f t="shared" si="33"/>
        <v>266482.9277956055</v>
      </c>
      <c r="AU30" s="191">
        <f t="shared" si="33"/>
        <v>19763.298971</v>
      </c>
      <c r="AV30" s="191">
        <f t="shared" si="33"/>
        <v>16589.87</v>
      </c>
      <c r="AW30" s="191">
        <f t="shared" si="33"/>
        <v>31246.228354</v>
      </c>
      <c r="AX30" s="191">
        <f t="shared" si="33"/>
        <v>25874.139000000003</v>
      </c>
      <c r="AY30" s="191">
        <f t="shared" si="33"/>
        <v>39256.985024</v>
      </c>
      <c r="AZ30" s="191">
        <f t="shared" si="33"/>
        <v>32392.705</v>
      </c>
      <c r="BA30" s="191">
        <f t="shared" si="33"/>
        <v>49067.437548999995</v>
      </c>
      <c r="BB30" s="191">
        <f t="shared" si="33"/>
        <v>39714.198000000004</v>
      </c>
      <c r="BC30" s="191">
        <f t="shared" si="33"/>
        <v>63218.93603</v>
      </c>
      <c r="BD30" s="191">
        <f t="shared" si="33"/>
        <v>50635.588</v>
      </c>
      <c r="BE30" s="191">
        <f t="shared" si="33"/>
        <v>76719.09816900002</v>
      </c>
      <c r="BF30" s="191">
        <f t="shared" si="33"/>
        <v>61130.771</v>
      </c>
      <c r="BG30" s="191">
        <f t="shared" si="33"/>
        <v>89918.39346600001</v>
      </c>
      <c r="BH30" s="191">
        <f t="shared" si="33"/>
        <v>69729.514</v>
      </c>
      <c r="BI30" s="191">
        <f t="shared" si="33"/>
        <v>102696.48650900001</v>
      </c>
      <c r="BJ30" s="191">
        <f t="shared" si="33"/>
        <v>79848.81499999999</v>
      </c>
      <c r="BK30" s="191">
        <f t="shared" si="33"/>
        <v>112988.833015</v>
      </c>
      <c r="BL30" s="191">
        <f t="shared" si="33"/>
        <v>87397.44999999998</v>
      </c>
      <c r="BM30" s="191">
        <f t="shared" si="33"/>
        <v>125006.874263</v>
      </c>
      <c r="BN30" s="191">
        <f t="shared" si="33"/>
        <v>99689.80599999998</v>
      </c>
      <c r="BO30" s="191">
        <f t="shared" si="33"/>
        <v>147156.456553</v>
      </c>
      <c r="BP30" s="191">
        <f t="shared" si="33"/>
        <v>119078.40507506701</v>
      </c>
      <c r="BQ30" s="191">
        <f t="shared" si="33"/>
        <v>14191.046214000002</v>
      </c>
      <c r="BR30" s="191">
        <f t="shared" si="33"/>
        <v>11113.678</v>
      </c>
      <c r="BS30" s="191">
        <f t="shared" si="33"/>
        <v>12407.992314000003</v>
      </c>
      <c r="BT30" s="191">
        <f t="shared" si="33"/>
        <v>7945.5920000000015</v>
      </c>
      <c r="BU30" s="191">
        <f t="shared" si="33"/>
        <v>26599.038528</v>
      </c>
      <c r="BV30" s="191">
        <f t="shared" si="33"/>
        <v>19059.27</v>
      </c>
      <c r="BW30" s="191">
        <f t="shared" si="33"/>
        <v>15737.505767999995</v>
      </c>
      <c r="BX30" s="191">
        <f t="shared" si="33"/>
        <v>11014.703999999998</v>
      </c>
      <c r="BY30" s="191">
        <f t="shared" si="33"/>
        <v>17449.605641999995</v>
      </c>
      <c r="BZ30" s="191">
        <f aca="true" t="shared" si="34" ref="BZ30:EK30">SUM(BZ32:BZ35)</f>
        <v>11003.690000000002</v>
      </c>
      <c r="CA30" s="191">
        <f t="shared" si="34"/>
        <v>29443.908024999997</v>
      </c>
      <c r="CB30" s="191">
        <f t="shared" si="34"/>
        <v>10152.847</v>
      </c>
      <c r="CC30" s="191">
        <f t="shared" si="34"/>
        <v>15252.452086000001</v>
      </c>
      <c r="CD30" s="191">
        <f t="shared" si="34"/>
        <v>9125.415</v>
      </c>
      <c r="CE30" s="191">
        <f t="shared" si="34"/>
        <v>19695.772811</v>
      </c>
      <c r="CF30" s="191">
        <f t="shared" si="34"/>
        <v>11681.074</v>
      </c>
      <c r="CG30" s="191">
        <f t="shared" si="34"/>
        <v>17012.330055</v>
      </c>
      <c r="CH30" s="191">
        <f t="shared" si="34"/>
        <v>10241.701</v>
      </c>
      <c r="CI30" s="191">
        <f t="shared" si="34"/>
        <v>22198.138734</v>
      </c>
      <c r="CJ30" s="191">
        <f t="shared" si="34"/>
        <v>12961.505</v>
      </c>
      <c r="CK30" s="191">
        <f t="shared" si="34"/>
        <v>20776.64485</v>
      </c>
      <c r="CL30" s="191">
        <f t="shared" si="34"/>
        <v>11313.613000000001</v>
      </c>
      <c r="CM30" s="191">
        <f t="shared" si="34"/>
        <v>20154.984109999998</v>
      </c>
      <c r="CN30" s="191">
        <f t="shared" si="34"/>
        <v>11840.372</v>
      </c>
      <c r="CO30" s="191">
        <f t="shared" si="34"/>
        <v>35064.61809624938</v>
      </c>
      <c r="CP30" s="191">
        <f t="shared" si="34"/>
        <v>19059.307</v>
      </c>
      <c r="CQ30" s="191">
        <f t="shared" si="34"/>
        <v>59786.149938</v>
      </c>
      <c r="CR30" s="191">
        <f t="shared" si="34"/>
        <v>41077.664000000004</v>
      </c>
      <c r="CS30" s="191">
        <f t="shared" si="34"/>
        <v>89230.05796299998</v>
      </c>
      <c r="CT30" s="191">
        <f t="shared" si="34"/>
        <v>51230.511</v>
      </c>
      <c r="CU30" s="191">
        <f t="shared" si="34"/>
        <v>124178.28285999999</v>
      </c>
      <c r="CV30" s="191">
        <f t="shared" si="34"/>
        <v>72036.99999999999</v>
      </c>
      <c r="CW30" s="191">
        <f t="shared" si="34"/>
        <v>141190.61291499998</v>
      </c>
      <c r="CX30" s="191">
        <f t="shared" si="34"/>
        <v>82278.70099999999</v>
      </c>
      <c r="CY30" s="191">
        <f t="shared" si="34"/>
        <v>163388.75164899998</v>
      </c>
      <c r="CZ30" s="191">
        <f t="shared" si="34"/>
        <v>95240.20599999999</v>
      </c>
      <c r="DA30" s="191">
        <f t="shared" si="34"/>
        <v>184165.39649900002</v>
      </c>
      <c r="DB30" s="191">
        <f t="shared" si="34"/>
        <v>106553.81899999999</v>
      </c>
      <c r="DC30" s="191">
        <f t="shared" si="34"/>
        <v>204320.38060899999</v>
      </c>
      <c r="DD30" s="191">
        <f t="shared" si="34"/>
        <v>118394.19099999999</v>
      </c>
      <c r="DE30" s="191">
        <f t="shared" si="34"/>
        <v>239384.99870524943</v>
      </c>
      <c r="DF30" s="191">
        <f t="shared" si="34"/>
        <v>137453.49799999996</v>
      </c>
      <c r="DG30" s="191">
        <f t="shared" si="34"/>
        <v>24599.5314006</v>
      </c>
      <c r="DH30" s="191">
        <f t="shared" si="34"/>
        <v>13798.962000000001</v>
      </c>
      <c r="DI30" s="191">
        <f t="shared" si="34"/>
        <v>16146.772865367435</v>
      </c>
      <c r="DJ30" s="191">
        <f t="shared" si="34"/>
        <v>7580.276000000001</v>
      </c>
      <c r="DK30" s="191">
        <f t="shared" si="34"/>
        <v>16260.820221</v>
      </c>
      <c r="DL30" s="191">
        <f t="shared" si="34"/>
        <v>11283.271999999999</v>
      </c>
      <c r="DM30" s="191">
        <f t="shared" si="34"/>
        <v>10871.110336</v>
      </c>
      <c r="DN30" s="191">
        <f t="shared" si="34"/>
        <v>5255.673000000001</v>
      </c>
      <c r="DO30" s="191">
        <f t="shared" si="34"/>
        <v>20819.350717</v>
      </c>
      <c r="DP30" s="191">
        <f t="shared" si="34"/>
        <v>10507.326000000001</v>
      </c>
      <c r="DQ30" s="191">
        <f t="shared" si="34"/>
        <v>24214.882901</v>
      </c>
      <c r="DR30" s="191">
        <f t="shared" si="34"/>
        <v>11867.437000000002</v>
      </c>
      <c r="DS30" s="191">
        <f t="shared" si="34"/>
        <v>23176.837279</v>
      </c>
      <c r="DT30" s="191">
        <f t="shared" si="34"/>
        <v>11586.48</v>
      </c>
      <c r="DU30" s="191">
        <f t="shared" si="34"/>
        <v>21491.806559</v>
      </c>
      <c r="DV30" s="191">
        <f t="shared" si="34"/>
        <v>11130.926999999998</v>
      </c>
      <c r="DW30" s="191">
        <f t="shared" si="34"/>
        <v>22893.670994</v>
      </c>
      <c r="DX30" s="191">
        <f t="shared" si="34"/>
        <v>10439.017000000002</v>
      </c>
      <c r="DY30" s="191">
        <f t="shared" si="34"/>
        <v>23690.595360000003</v>
      </c>
      <c r="DZ30" s="191">
        <f t="shared" si="34"/>
        <v>11915.264</v>
      </c>
      <c r="EA30" s="191">
        <f t="shared" si="34"/>
        <v>25803.160496</v>
      </c>
      <c r="EB30" s="191">
        <f t="shared" si="34"/>
        <v>12031.122000000001</v>
      </c>
      <c r="EC30" s="191">
        <f t="shared" si="34"/>
        <v>21962.929061</v>
      </c>
      <c r="ED30" s="191">
        <f t="shared" si="34"/>
        <v>10351.03</v>
      </c>
      <c r="EE30" s="191">
        <f t="shared" si="34"/>
        <v>251931.46818996745</v>
      </c>
      <c r="EF30" s="191">
        <f t="shared" si="34"/>
        <v>127746.78600000001</v>
      </c>
      <c r="EG30" s="191">
        <f t="shared" si="34"/>
        <v>229968.53912896742</v>
      </c>
      <c r="EH30" s="191">
        <f t="shared" si="34"/>
        <v>117395.756</v>
      </c>
      <c r="EI30" s="191">
        <f t="shared" si="34"/>
        <v>37116.44994</v>
      </c>
      <c r="EJ30" s="191">
        <f t="shared" si="34"/>
        <v>15486.477</v>
      </c>
      <c r="EK30" s="191">
        <f t="shared" si="34"/>
        <v>24007.831652999997</v>
      </c>
      <c r="EL30" s="191">
        <f aca="true" t="shared" si="35" ref="EL30:HY30">SUM(EL32:EL35)</f>
        <v>11195.559</v>
      </c>
      <c r="EM30" s="191">
        <f t="shared" si="35"/>
        <v>19143.588017000002</v>
      </c>
      <c r="EN30" s="191">
        <f t="shared" si="35"/>
        <v>8703.287</v>
      </c>
      <c r="EO30" s="191">
        <f t="shared" si="35"/>
        <v>31737.728046800003</v>
      </c>
      <c r="EP30" s="191">
        <f t="shared" si="35"/>
        <v>14047.904</v>
      </c>
      <c r="EQ30" s="191">
        <f t="shared" si="35"/>
        <v>23496.42145755</v>
      </c>
      <c r="ER30" s="191">
        <f t="shared" si="35"/>
        <v>9708.443000000001</v>
      </c>
      <c r="ES30" s="191">
        <f t="shared" si="35"/>
        <v>25443.63847163999</v>
      </c>
      <c r="ET30" s="191">
        <f t="shared" si="35"/>
        <v>12376.784</v>
      </c>
      <c r="EU30" s="191">
        <f t="shared" si="35"/>
        <v>26185.49903516827</v>
      </c>
      <c r="EV30" s="191">
        <f t="shared" si="35"/>
        <v>13386.212000000001</v>
      </c>
      <c r="EW30" s="191">
        <f t="shared" si="35"/>
        <v>25767.16303771378</v>
      </c>
      <c r="EX30" s="191">
        <f t="shared" si="35"/>
        <v>12991.396</v>
      </c>
      <c r="EY30" s="191">
        <f t="shared" si="35"/>
        <v>24878.885825020912</v>
      </c>
      <c r="EZ30" s="191">
        <f t="shared" si="35"/>
        <v>12589.039</v>
      </c>
      <c r="FA30" s="191">
        <f t="shared" si="35"/>
        <v>26891.053824433853</v>
      </c>
      <c r="FB30" s="191">
        <f t="shared" si="35"/>
        <v>13201.803000000002</v>
      </c>
      <c r="FC30" s="191">
        <f t="shared" si="35"/>
        <v>28425.24537031612</v>
      </c>
      <c r="FD30" s="191">
        <f t="shared" si="35"/>
        <v>13110.922999999999</v>
      </c>
      <c r="FE30" s="191">
        <f t="shared" si="35"/>
        <v>26911.57140049649</v>
      </c>
      <c r="FF30" s="191">
        <f t="shared" si="35"/>
        <v>13482.202000000001</v>
      </c>
      <c r="FG30" s="191">
        <f t="shared" si="35"/>
        <v>320005.0760791394</v>
      </c>
      <c r="FH30" s="191">
        <f t="shared" si="35"/>
        <v>150280.029</v>
      </c>
      <c r="FI30" s="191">
        <f t="shared" si="35"/>
        <v>21267.401413919408</v>
      </c>
      <c r="FJ30" s="191">
        <f t="shared" si="35"/>
        <v>10838.976999999997</v>
      </c>
      <c r="FK30" s="191">
        <f t="shared" si="35"/>
        <v>25302.666540171926</v>
      </c>
      <c r="FL30" s="191">
        <f t="shared" si="35"/>
        <v>11957.974</v>
      </c>
      <c r="FM30" s="191">
        <f t="shared" si="35"/>
        <v>23763.49072992788</v>
      </c>
      <c r="FN30" s="191">
        <f t="shared" si="35"/>
        <v>11815.967</v>
      </c>
      <c r="FO30" s="191">
        <f t="shared" si="35"/>
        <v>24731.535080289992</v>
      </c>
      <c r="FP30" s="191">
        <f t="shared" si="35"/>
        <v>11692.571</v>
      </c>
      <c r="FQ30" s="191">
        <f t="shared" si="35"/>
        <v>26879.99340410999</v>
      </c>
      <c r="FR30" s="191">
        <f t="shared" si="35"/>
        <v>12900.224999999999</v>
      </c>
      <c r="FS30" s="191">
        <f t="shared" si="35"/>
        <v>28487.124802699997</v>
      </c>
      <c r="FT30" s="191">
        <f t="shared" si="35"/>
        <v>13028.372618037316</v>
      </c>
      <c r="FU30" s="191">
        <f t="shared" si="35"/>
        <v>27159.794973050004</v>
      </c>
      <c r="FV30" s="191">
        <f t="shared" si="35"/>
        <v>13539.942000000005</v>
      </c>
      <c r="FW30" s="191">
        <f t="shared" si="35"/>
        <v>29303.202436959997</v>
      </c>
      <c r="FX30" s="191">
        <f t="shared" si="35"/>
        <v>14518.801000000003</v>
      </c>
      <c r="FY30" s="191">
        <f t="shared" si="35"/>
        <v>30254.1038529</v>
      </c>
      <c r="FZ30" s="191">
        <f t="shared" si="35"/>
        <v>15276.767</v>
      </c>
      <c r="GA30" s="191">
        <f t="shared" si="35"/>
        <v>27959.339847000007</v>
      </c>
      <c r="GB30" s="191">
        <f t="shared" si="35"/>
        <v>14381.498</v>
      </c>
      <c r="GC30" s="191">
        <f t="shared" si="35"/>
        <v>25406.245854</v>
      </c>
      <c r="GD30" s="191">
        <f t="shared" si="35"/>
        <v>12490.113</v>
      </c>
      <c r="GE30" s="191">
        <f t="shared" si="35"/>
        <v>24915.211206999997</v>
      </c>
      <c r="GF30" s="191">
        <f t="shared" si="35"/>
        <v>14102.428</v>
      </c>
      <c r="GG30" s="191">
        <f t="shared" si="35"/>
        <v>315430.11014202924</v>
      </c>
      <c r="GH30" s="191">
        <f t="shared" si="35"/>
        <v>156543.63561803728</v>
      </c>
      <c r="GI30" s="280">
        <f t="shared" si="35"/>
        <v>36322.353473</v>
      </c>
      <c r="GJ30" s="289">
        <f t="shared" si="35"/>
        <v>21873.270000000004</v>
      </c>
      <c r="GK30" s="191">
        <f t="shared" si="35"/>
        <v>30616.470056</v>
      </c>
      <c r="GL30" s="191">
        <f t="shared" si="35"/>
        <v>19882.698000000004</v>
      </c>
      <c r="GM30" s="252">
        <f t="shared" si="35"/>
        <v>31569.380466</v>
      </c>
      <c r="GN30" s="364">
        <f t="shared" si="35"/>
        <v>22317.212</v>
      </c>
      <c r="GO30" s="191">
        <f t="shared" si="35"/>
        <v>28414.95404</v>
      </c>
      <c r="GP30" s="191">
        <f t="shared" si="35"/>
        <v>19999.087</v>
      </c>
      <c r="GQ30" s="191">
        <f t="shared" si="35"/>
        <v>24702.68464191137</v>
      </c>
      <c r="GR30" s="191">
        <f t="shared" si="35"/>
        <v>17235.828</v>
      </c>
      <c r="GS30" s="191">
        <f t="shared" si="35"/>
        <v>33639.84248</v>
      </c>
      <c r="GT30" s="191">
        <f t="shared" si="35"/>
        <v>23123.616</v>
      </c>
      <c r="GU30" s="191">
        <f t="shared" si="35"/>
        <v>37104.135684</v>
      </c>
      <c r="GV30" s="191">
        <f t="shared" si="35"/>
        <v>24773.687</v>
      </c>
      <c r="GW30" s="191">
        <f t="shared" si="35"/>
        <v>35521.306491999996</v>
      </c>
      <c r="GX30" s="191">
        <f t="shared" si="35"/>
        <v>23584.321</v>
      </c>
      <c r="GY30" s="191">
        <f t="shared" si="35"/>
        <v>37438.820119224365</v>
      </c>
      <c r="GZ30" s="191">
        <f t="shared" si="35"/>
        <v>25994.747999999996</v>
      </c>
      <c r="HA30" s="191">
        <f t="shared" si="35"/>
        <v>33406.54219372173</v>
      </c>
      <c r="HB30" s="191">
        <f t="shared" si="35"/>
        <v>23020.201</v>
      </c>
      <c r="HC30" s="191">
        <f t="shared" si="35"/>
        <v>26856.164618147293</v>
      </c>
      <c r="HD30" s="191">
        <f t="shared" si="35"/>
        <v>19812.929795605494</v>
      </c>
      <c r="HE30" s="191">
        <f t="shared" si="35"/>
        <v>35377.698604</v>
      </c>
      <c r="HF30" s="191">
        <f t="shared" si="35"/>
        <v>24865.329999999998</v>
      </c>
      <c r="HG30" s="191">
        <f t="shared" si="35"/>
        <v>29148.314984</v>
      </c>
      <c r="HH30" s="191">
        <f t="shared" si="35"/>
        <v>20334.771999999997</v>
      </c>
      <c r="HI30" s="191">
        <f t="shared" si="35"/>
        <v>23622.584738999998</v>
      </c>
      <c r="HJ30" s="191">
        <f t="shared" si="35"/>
        <v>19210.954</v>
      </c>
      <c r="HK30" s="191">
        <f t="shared" si="35"/>
        <v>32882.03606</v>
      </c>
      <c r="HL30" s="191">
        <f t="shared" si="35"/>
        <v>34034.320999999996</v>
      </c>
      <c r="HM30" s="191">
        <f t="shared" si="35"/>
        <v>24608.073171</v>
      </c>
      <c r="HN30" s="191">
        <f t="shared" si="35"/>
        <v>20346.253000000004</v>
      </c>
      <c r="HO30" s="191">
        <f t="shared" si="35"/>
        <v>28071.567064000003</v>
      </c>
      <c r="HP30" s="191">
        <f t="shared" si="35"/>
        <v>23057.934</v>
      </c>
      <c r="HQ30" s="252">
        <f t="shared" si="35"/>
        <v>32724.454496</v>
      </c>
      <c r="HR30" s="191">
        <f t="shared" si="35"/>
        <v>25442.720999999998</v>
      </c>
      <c r="HS30" s="252">
        <f t="shared" si="35"/>
        <v>32150.581371000004</v>
      </c>
      <c r="HT30" s="191">
        <f t="shared" si="35"/>
        <v>25434.789999999997</v>
      </c>
      <c r="HU30" s="252">
        <f t="shared" si="35"/>
        <v>36862.890812</v>
      </c>
      <c r="HV30" s="191">
        <f t="shared" si="35"/>
        <v>27947.448</v>
      </c>
      <c r="HW30" s="87">
        <f t="shared" si="35"/>
        <v>257891.12733291136</v>
      </c>
      <c r="HX30" s="89">
        <f t="shared" si="35"/>
        <v>172789.719</v>
      </c>
      <c r="HY30" s="87">
        <f t="shared" si="35"/>
        <v>240070.50269700002</v>
      </c>
      <c r="HZ30" s="89">
        <f>SUM(HZ32:IV35)</f>
        <v>195809.193</v>
      </c>
    </row>
    <row r="31" spans="1:234" ht="15.75">
      <c r="A31" s="233"/>
      <c r="B31" s="79"/>
      <c r="C31" s="10"/>
      <c r="D31" s="11"/>
      <c r="E31" s="11"/>
      <c r="F31" s="11"/>
      <c r="G31" s="20"/>
      <c r="H31" s="71"/>
      <c r="I31" s="75"/>
      <c r="J31" s="76"/>
      <c r="K31" s="94"/>
      <c r="L31" s="37"/>
      <c r="M31" s="95"/>
      <c r="N31" s="96"/>
      <c r="O31" s="94"/>
      <c r="P31" s="37"/>
      <c r="Q31" s="94"/>
      <c r="R31" s="76"/>
      <c r="S31" s="94"/>
      <c r="T31" s="97"/>
      <c r="U31" s="94"/>
      <c r="V31" s="97"/>
      <c r="W31" s="94"/>
      <c r="X31" s="97"/>
      <c r="Y31" s="94"/>
      <c r="Z31" s="97"/>
      <c r="AA31" s="98"/>
      <c r="AB31" s="99"/>
      <c r="AC31" s="94"/>
      <c r="AD31" s="97"/>
      <c r="AE31" s="100"/>
      <c r="AF31" s="99"/>
      <c r="AG31" s="101"/>
      <c r="AH31" s="99"/>
      <c r="AI31" s="291"/>
      <c r="AJ31" s="292"/>
      <c r="AK31" s="293"/>
      <c r="AL31" s="97"/>
      <c r="AM31" s="294"/>
      <c r="AN31" s="297"/>
      <c r="AO31" s="295"/>
      <c r="AP31" s="297"/>
      <c r="AQ31" s="294"/>
      <c r="AR31" s="297"/>
      <c r="AS31" s="297"/>
      <c r="AT31" s="297"/>
      <c r="AU31" s="94"/>
      <c r="AV31" s="97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94"/>
      <c r="BI31" s="94"/>
      <c r="BJ31" s="75"/>
      <c r="BK31" s="94"/>
      <c r="BL31" s="75"/>
      <c r="BM31" s="75"/>
      <c r="BN31" s="75"/>
      <c r="BO31" s="299"/>
      <c r="BP31" s="292"/>
      <c r="BQ31" s="89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169"/>
      <c r="CF31" s="169"/>
      <c r="CG31" s="169"/>
      <c r="CH31" s="169"/>
      <c r="CI31" s="169"/>
      <c r="CJ31" s="169"/>
      <c r="CK31" s="87"/>
      <c r="CL31" s="87"/>
      <c r="CM31" s="87"/>
      <c r="CN31" s="87"/>
      <c r="CO31" s="169"/>
      <c r="CP31" s="169"/>
      <c r="CQ31" s="87"/>
      <c r="CR31" s="191"/>
      <c r="CS31" s="252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72"/>
      <c r="DH31" s="300"/>
      <c r="DI31" s="172"/>
      <c r="DJ31" s="300"/>
      <c r="DK31" s="172"/>
      <c r="DL31" s="300"/>
      <c r="DM31" s="172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172"/>
      <c r="DZ31" s="301"/>
      <c r="EA31" s="301"/>
      <c r="EB31" s="301"/>
      <c r="EC31" s="301"/>
      <c r="ED31" s="301"/>
      <c r="EE31" s="172"/>
      <c r="EF31" s="301"/>
      <c r="EG31" s="252"/>
      <c r="EH31" s="191"/>
      <c r="EI31" s="172"/>
      <c r="EJ31" s="301"/>
      <c r="EK31" s="172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260"/>
      <c r="FB31" s="260"/>
      <c r="FC31" s="260"/>
      <c r="FD31" s="260"/>
      <c r="FE31" s="260"/>
      <c r="FF31" s="260"/>
      <c r="FG31" s="252"/>
      <c r="FH31" s="191"/>
      <c r="FI31" s="252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280"/>
      <c r="GJ31" s="289"/>
      <c r="GK31" s="191"/>
      <c r="GL31" s="191"/>
      <c r="GM31" s="260"/>
      <c r="GN31" s="364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372"/>
      <c r="HH31" s="372"/>
      <c r="HI31" s="372"/>
      <c r="HJ31" s="372"/>
      <c r="HK31" s="372"/>
      <c r="HL31" s="372"/>
      <c r="HM31" s="372"/>
      <c r="HN31" s="372"/>
      <c r="HO31" s="372"/>
      <c r="HP31" s="372"/>
      <c r="HQ31" s="372"/>
      <c r="HR31" s="372"/>
      <c r="HS31" s="372"/>
      <c r="HT31" s="372"/>
      <c r="HU31" s="372"/>
      <c r="HV31" s="372"/>
      <c r="HW31" s="293"/>
      <c r="HX31" s="97"/>
      <c r="HY31" s="294"/>
      <c r="HZ31" s="297"/>
    </row>
    <row r="32" spans="1:234" ht="15.75">
      <c r="A32" s="235" t="s">
        <v>94</v>
      </c>
      <c r="B32" s="111" t="s">
        <v>44</v>
      </c>
      <c r="C32" s="104">
        <v>1178932318</v>
      </c>
      <c r="D32" s="105">
        <v>4593228</v>
      </c>
      <c r="E32" s="105">
        <v>1174373242</v>
      </c>
      <c r="F32" s="105">
        <v>3819364</v>
      </c>
      <c r="G32" s="92">
        <v>732519731</v>
      </c>
      <c r="H32" s="93">
        <v>2352570</v>
      </c>
      <c r="I32" s="106">
        <v>702172870</v>
      </c>
      <c r="J32" s="107">
        <v>1449765</v>
      </c>
      <c r="K32" s="95">
        <v>1532.5</v>
      </c>
      <c r="L32" s="96">
        <v>3064</v>
      </c>
      <c r="M32" s="95">
        <v>1625.7</v>
      </c>
      <c r="N32" s="96">
        <v>3059</v>
      </c>
      <c r="O32" s="95">
        <v>1921.5</v>
      </c>
      <c r="P32" s="96">
        <v>3021</v>
      </c>
      <c r="Q32" s="95">
        <v>2166.7</v>
      </c>
      <c r="R32" s="107">
        <v>2182</v>
      </c>
      <c r="S32" s="94">
        <v>2248.3</v>
      </c>
      <c r="T32" s="97">
        <v>2870</v>
      </c>
      <c r="U32" s="94">
        <v>2648.9</v>
      </c>
      <c r="V32" s="97">
        <v>2497</v>
      </c>
      <c r="W32" s="94">
        <v>2825.9</v>
      </c>
      <c r="X32" s="97">
        <v>2619</v>
      </c>
      <c r="Y32" s="94">
        <v>3632.6</v>
      </c>
      <c r="Z32" s="97">
        <v>2878.3</v>
      </c>
      <c r="AA32" s="98">
        <v>4478.7</v>
      </c>
      <c r="AB32" s="99">
        <v>2912</v>
      </c>
      <c r="AC32" s="94">
        <v>4190.8</v>
      </c>
      <c r="AD32" s="97">
        <v>2305</v>
      </c>
      <c r="AE32" s="98">
        <v>5934.3</v>
      </c>
      <c r="AF32" s="99">
        <v>3635.5</v>
      </c>
      <c r="AG32" s="98">
        <v>9435.7</v>
      </c>
      <c r="AH32" s="99">
        <v>4431.1</v>
      </c>
      <c r="AI32" s="109">
        <v>5935.669623000001</v>
      </c>
      <c r="AJ32" s="97">
        <v>8016.072</v>
      </c>
      <c r="AK32" s="94">
        <v>13049.347457000002</v>
      </c>
      <c r="AL32" s="322">
        <v>6153.095999999999</v>
      </c>
      <c r="AM32" s="94">
        <v>15776.990576999999</v>
      </c>
      <c r="AN32" s="97">
        <v>8141.9800000000005</v>
      </c>
      <c r="AO32" s="94">
        <v>18352.676852581106</v>
      </c>
      <c r="AP32" s="296">
        <v>8239.981</v>
      </c>
      <c r="AQ32" s="316">
        <v>13587.234312943308</v>
      </c>
      <c r="AR32" s="317">
        <v>6591.4146180373145</v>
      </c>
      <c r="AS32" s="317">
        <v>15017.227323321302</v>
      </c>
      <c r="AT32" s="317">
        <v>8663.374</v>
      </c>
      <c r="AU32" s="94">
        <v>770.5511979999999</v>
      </c>
      <c r="AV32" s="97">
        <v>439.14</v>
      </c>
      <c r="AW32" s="94">
        <v>1444.798629</v>
      </c>
      <c r="AX32" s="97">
        <v>1009.8489999999998</v>
      </c>
      <c r="AY32" s="94">
        <v>1915.012682</v>
      </c>
      <c r="AZ32" s="94">
        <v>1308.9139999999998</v>
      </c>
      <c r="BA32" s="94">
        <v>2290.2403050000003</v>
      </c>
      <c r="BB32" s="94">
        <v>1687.3589999999997</v>
      </c>
      <c r="BC32" s="94">
        <v>2777.3592550000003</v>
      </c>
      <c r="BD32" s="97">
        <v>2142.3949999999995</v>
      </c>
      <c r="BE32" s="94">
        <v>3188.6184110000004</v>
      </c>
      <c r="BF32" s="97">
        <v>2551.2869999999994</v>
      </c>
      <c r="BG32" s="94">
        <v>3861.3942700000002</v>
      </c>
      <c r="BH32" s="97">
        <v>3048.0579999999995</v>
      </c>
      <c r="BI32" s="94">
        <v>4172.598823</v>
      </c>
      <c r="BJ32" s="97">
        <v>3146.5669999999996</v>
      </c>
      <c r="BK32" s="94">
        <v>4674.601188000001</v>
      </c>
      <c r="BL32" s="97">
        <v>3422.1269999999995</v>
      </c>
      <c r="BM32" s="94">
        <v>5609.008446000001</v>
      </c>
      <c r="BN32" s="97">
        <v>6372.427</v>
      </c>
      <c r="BO32" s="94">
        <v>5935.669623000001</v>
      </c>
      <c r="BP32" s="97">
        <v>8016.072</v>
      </c>
      <c r="BQ32" s="110">
        <v>400.624673</v>
      </c>
      <c r="BR32" s="110">
        <v>223.614</v>
      </c>
      <c r="BS32" s="94">
        <v>558.769194</v>
      </c>
      <c r="BT32" s="94">
        <v>531.853</v>
      </c>
      <c r="BU32" s="94">
        <f aca="true" t="shared" si="36" ref="BU32:BV35">+BS32+BQ32</f>
        <v>959.393867</v>
      </c>
      <c r="BV32" s="94">
        <f t="shared" si="36"/>
        <v>755.467</v>
      </c>
      <c r="BW32" s="110">
        <v>784.682028</v>
      </c>
      <c r="BX32" s="110">
        <v>572.112</v>
      </c>
      <c r="BY32" s="110">
        <v>1598.436337</v>
      </c>
      <c r="BZ32" s="110">
        <v>784.787</v>
      </c>
      <c r="CA32" s="303">
        <v>1222.476422</v>
      </c>
      <c r="CB32" s="303">
        <v>864.629</v>
      </c>
      <c r="CC32" s="110">
        <v>553.380487</v>
      </c>
      <c r="CD32" s="262">
        <v>483.792</v>
      </c>
      <c r="CE32" s="110">
        <v>560.382264</v>
      </c>
      <c r="CF32" s="110">
        <v>383.477</v>
      </c>
      <c r="CG32" s="110">
        <v>842.8208</v>
      </c>
      <c r="CH32" s="110">
        <v>249.755</v>
      </c>
      <c r="CI32" s="300">
        <v>1355.945545</v>
      </c>
      <c r="CJ32" s="172">
        <v>571.889</v>
      </c>
      <c r="CK32" s="110">
        <v>2003.585499</v>
      </c>
      <c r="CL32" s="110">
        <v>622.691</v>
      </c>
      <c r="CM32" s="306">
        <v>1135.400274</v>
      </c>
      <c r="CN32" s="306">
        <v>501.008</v>
      </c>
      <c r="CO32" s="263">
        <v>2032.843934</v>
      </c>
      <c r="CP32" s="264">
        <v>363.489</v>
      </c>
      <c r="CQ32" s="95">
        <f>+BQ32+BS32+BW32+BY32</f>
        <v>3342.512232</v>
      </c>
      <c r="CR32" s="219">
        <f>+BR32+BT32+BX32+BZ32</f>
        <v>2112.366</v>
      </c>
      <c r="CS32" s="260">
        <f aca="true" t="shared" si="37" ref="CS32:CT35">+CQ32+CA32</f>
        <v>4564.988654</v>
      </c>
      <c r="CT32" s="219">
        <f t="shared" si="37"/>
        <v>2976.995</v>
      </c>
      <c r="CU32" s="219">
        <f aca="true" t="shared" si="38" ref="CU32:CV35">+CS32+CC32+CE32</f>
        <v>5678.751405</v>
      </c>
      <c r="CV32" s="219">
        <f t="shared" si="38"/>
        <v>3844.2639999999997</v>
      </c>
      <c r="CW32" s="191">
        <f t="shared" si="12"/>
        <v>6521.572205</v>
      </c>
      <c r="CX32" s="191">
        <f t="shared" si="6"/>
        <v>4094.019</v>
      </c>
      <c r="CY32" s="219">
        <f aca="true" t="shared" si="39" ref="CY32:DB35">+CW32+CI32</f>
        <v>7877.517750000001</v>
      </c>
      <c r="CZ32" s="219">
        <f t="shared" si="39"/>
        <v>4665.907999999999</v>
      </c>
      <c r="DA32" s="260">
        <f t="shared" si="39"/>
        <v>9881.103249000002</v>
      </c>
      <c r="DB32" s="219">
        <f t="shared" si="39"/>
        <v>5288.598999999999</v>
      </c>
      <c r="DC32" s="260">
        <f>+CM32+DA32</f>
        <v>11016.503523000001</v>
      </c>
      <c r="DD32" s="219">
        <f>DB32+CN32</f>
        <v>5789.606999999999</v>
      </c>
      <c r="DE32" s="219">
        <f aca="true" t="shared" si="40" ref="DE32:DF35">+DC32+CO32</f>
        <v>13049.347457000002</v>
      </c>
      <c r="DF32" s="219">
        <f t="shared" si="40"/>
        <v>6153.095999999999</v>
      </c>
      <c r="DG32" s="94">
        <v>800.074883</v>
      </c>
      <c r="DH32" s="94">
        <v>473.509</v>
      </c>
      <c r="DI32" s="94">
        <v>2673.930718</v>
      </c>
      <c r="DJ32" s="94">
        <v>638.051</v>
      </c>
      <c r="DK32" s="94">
        <v>806.956415</v>
      </c>
      <c r="DL32" s="94">
        <v>590.893</v>
      </c>
      <c r="DM32" s="300">
        <v>871.635986</v>
      </c>
      <c r="DN32" s="300">
        <v>630.393</v>
      </c>
      <c r="DO32" s="197">
        <v>1029.340356</v>
      </c>
      <c r="DP32" s="201">
        <v>732.768</v>
      </c>
      <c r="DQ32" s="306">
        <v>1021.3032619999998</v>
      </c>
      <c r="DR32" s="307">
        <v>716.807</v>
      </c>
      <c r="DS32" s="197">
        <v>532.78201</v>
      </c>
      <c r="DT32" s="197">
        <v>412.18</v>
      </c>
      <c r="DU32" s="197">
        <v>628.553452</v>
      </c>
      <c r="DV32" s="197">
        <v>399.791</v>
      </c>
      <c r="DW32" s="197">
        <v>2753.713294</v>
      </c>
      <c r="DX32" s="197">
        <v>1078.587</v>
      </c>
      <c r="DY32" s="197">
        <v>2708.7602</v>
      </c>
      <c r="DZ32" s="197">
        <v>1230.935</v>
      </c>
      <c r="EA32" s="197">
        <v>744.94596</v>
      </c>
      <c r="EB32" s="197">
        <v>443.95</v>
      </c>
      <c r="EC32" s="197">
        <v>1204.994041</v>
      </c>
      <c r="ED32" s="197">
        <v>794.116</v>
      </c>
      <c r="EE32" s="94">
        <f aca="true" t="shared" si="41" ref="EE32:EF35">DG32+DI32+DK32+DM32+DO32+DQ32+DS32+DU32+DW32+DY32+EA32+EC32</f>
        <v>15776.990576999999</v>
      </c>
      <c r="EF32" s="297">
        <f t="shared" si="41"/>
        <v>8141.9800000000005</v>
      </c>
      <c r="EG32" s="260">
        <f aca="true" t="shared" si="42" ref="EG32:EH35">+DG32+DI32+DK32+DM32+DO32+DQ32+DS32+DU32+DW32+DY32+EA32</f>
        <v>14571.996535999999</v>
      </c>
      <c r="EH32" s="219">
        <f t="shared" si="42"/>
        <v>7347.8640000000005</v>
      </c>
      <c r="EI32" s="308">
        <v>3199.616538</v>
      </c>
      <c r="EJ32" s="308">
        <v>480.191</v>
      </c>
      <c r="EK32" s="309">
        <v>1336.776202</v>
      </c>
      <c r="EL32" s="309">
        <v>787.857</v>
      </c>
      <c r="EM32" s="306">
        <v>1061.194615</v>
      </c>
      <c r="EN32" s="306">
        <v>410.012</v>
      </c>
      <c r="EO32" s="306">
        <v>1397.391946</v>
      </c>
      <c r="EP32" s="306">
        <v>903.408</v>
      </c>
      <c r="EQ32" s="197">
        <v>3231.9247772100007</v>
      </c>
      <c r="ER32" s="309">
        <v>304.067</v>
      </c>
      <c r="ES32" s="309">
        <v>963.5113847000002</v>
      </c>
      <c r="ET32" s="309">
        <v>632.808</v>
      </c>
      <c r="EU32" s="309">
        <v>478.81044152438</v>
      </c>
      <c r="EV32" s="309">
        <v>369.97399999999993</v>
      </c>
      <c r="EW32" s="310">
        <v>1404.860646436184</v>
      </c>
      <c r="EX32" s="310">
        <v>893.91</v>
      </c>
      <c r="EY32" s="311">
        <v>1156.1161736696686</v>
      </c>
      <c r="EZ32" s="311">
        <v>1067.73</v>
      </c>
      <c r="FA32" s="191">
        <v>1937.7390956042357</v>
      </c>
      <c r="FB32" s="191">
        <v>1061.018</v>
      </c>
      <c r="FC32" s="312">
        <v>983.623943399706</v>
      </c>
      <c r="FD32" s="301">
        <v>614.702</v>
      </c>
      <c r="FE32" s="301">
        <v>1201.1110890369296</v>
      </c>
      <c r="FF32" s="301">
        <v>714.304</v>
      </c>
      <c r="FG32" s="260">
        <f aca="true" t="shared" si="43" ref="FG32:FH35">+EI32+EK32+EM32+EO32+EQ32+ES32+EU32+EW32+EY32+FA32+FC32+FE32</f>
        <v>18352.676852581106</v>
      </c>
      <c r="FH32" s="219">
        <f t="shared" si="43"/>
        <v>8239.981</v>
      </c>
      <c r="FI32" s="260">
        <v>1408.5456532813419</v>
      </c>
      <c r="FJ32" s="219">
        <v>834.6289999999999</v>
      </c>
      <c r="FK32" s="219">
        <v>1815.0059498442888</v>
      </c>
      <c r="FL32" s="219">
        <v>603.4630000000001</v>
      </c>
      <c r="FM32" s="219">
        <v>771.6892046876799</v>
      </c>
      <c r="FN32" s="219">
        <v>374.929</v>
      </c>
      <c r="FO32" s="219">
        <v>804.2040642000001</v>
      </c>
      <c r="FP32" s="219">
        <v>531.101</v>
      </c>
      <c r="FQ32" s="219">
        <v>1027.85595522</v>
      </c>
      <c r="FR32" s="219">
        <v>533.3190000000001</v>
      </c>
      <c r="FS32" s="219">
        <v>860.6551934099999</v>
      </c>
      <c r="FT32" s="219">
        <v>439.4046180373145</v>
      </c>
      <c r="FU32" s="219">
        <v>1175.05105691</v>
      </c>
      <c r="FV32" s="219">
        <v>304.98999999999995</v>
      </c>
      <c r="FW32" s="219">
        <v>867.9354959199999</v>
      </c>
      <c r="FX32" s="219">
        <v>427.02099999999996</v>
      </c>
      <c r="FY32" s="219">
        <v>1400.1304464700002</v>
      </c>
      <c r="FZ32" s="219">
        <v>837.3689999999997</v>
      </c>
      <c r="GA32" s="219">
        <v>1435.9141129999998</v>
      </c>
      <c r="GB32" s="219">
        <v>649.6369999999998</v>
      </c>
      <c r="GC32" s="94">
        <v>1308.855473</v>
      </c>
      <c r="GD32" s="94">
        <v>531.029</v>
      </c>
      <c r="GE32" s="219">
        <v>711.3917070000001</v>
      </c>
      <c r="GF32" s="219">
        <v>524.523</v>
      </c>
      <c r="GG32" s="219">
        <f aca="true" t="shared" si="44" ref="GG32:GH35">+FI32+FK32+FM32+FO32+FQ32+FS32+FU32+FW32+FY32+GA32+GC32+GE32</f>
        <v>13587.234312943308</v>
      </c>
      <c r="GH32" s="219">
        <f t="shared" si="44"/>
        <v>6591.4146180373145</v>
      </c>
      <c r="GI32" s="313">
        <v>1265.3471510000002</v>
      </c>
      <c r="GJ32" s="290">
        <v>832.4259999999997</v>
      </c>
      <c r="GK32" s="219">
        <v>1203.7678090000004</v>
      </c>
      <c r="GL32" s="219">
        <v>698.33</v>
      </c>
      <c r="GM32" s="260">
        <v>2415.573408</v>
      </c>
      <c r="GN32" s="365">
        <v>987.537</v>
      </c>
      <c r="GO32" s="219">
        <v>1105.195442</v>
      </c>
      <c r="GP32" s="219">
        <v>659.1</v>
      </c>
      <c r="GQ32" s="219">
        <v>1398.560923</v>
      </c>
      <c r="GR32" s="219">
        <v>413.042</v>
      </c>
      <c r="GS32" s="219">
        <v>877.987103</v>
      </c>
      <c r="GT32" s="219">
        <v>709.933</v>
      </c>
      <c r="GU32" s="219">
        <v>1365.59551</v>
      </c>
      <c r="GV32" s="219">
        <v>564.953</v>
      </c>
      <c r="GW32" s="219">
        <v>1355.648531</v>
      </c>
      <c r="GX32" s="219">
        <v>637.908</v>
      </c>
      <c r="GY32" s="219">
        <v>1248.1145613212998</v>
      </c>
      <c r="GZ32" s="219">
        <v>1052.4569999999999</v>
      </c>
      <c r="HA32" s="219">
        <v>758.444125</v>
      </c>
      <c r="HB32" s="219">
        <v>650.146</v>
      </c>
      <c r="HC32" s="219">
        <v>982.3002</v>
      </c>
      <c r="HD32" s="219">
        <v>800.49</v>
      </c>
      <c r="HE32" s="219">
        <v>1040.6925600000002</v>
      </c>
      <c r="HF32" s="219">
        <v>657.0519999999999</v>
      </c>
      <c r="HG32" s="219">
        <v>1600.9761489999996</v>
      </c>
      <c r="HH32" s="219">
        <v>690.05</v>
      </c>
      <c r="HI32" s="219">
        <v>860.056705</v>
      </c>
      <c r="HJ32" s="219">
        <v>413.686</v>
      </c>
      <c r="HK32" s="219">
        <v>1018.270877</v>
      </c>
      <c r="HL32" s="219">
        <v>736.0719999999997</v>
      </c>
      <c r="HM32" s="219">
        <v>1609.86679</v>
      </c>
      <c r="HN32" s="219">
        <v>845.1960000000003</v>
      </c>
      <c r="HO32" s="219">
        <v>1247.3808529999997</v>
      </c>
      <c r="HP32" s="219">
        <v>901.1949999999997</v>
      </c>
      <c r="HQ32" s="219">
        <v>1261.761322</v>
      </c>
      <c r="HR32" s="219">
        <v>644.91</v>
      </c>
      <c r="HS32" s="219">
        <v>1983.6378080000002</v>
      </c>
      <c r="HT32" s="219">
        <v>475.5019999999999</v>
      </c>
      <c r="HU32" s="219">
        <v>1131.0720170000002</v>
      </c>
      <c r="HV32" s="219">
        <v>862.206</v>
      </c>
      <c r="HW32" s="94">
        <f>+GI32+GK32+GM32+GO32+GQ32+GS32+GU32+GW32</f>
        <v>10987.675877000003</v>
      </c>
      <c r="HX32" s="97">
        <f>+GJ32+GL32+GN32+GP32+GR32+GT32+GV32+GX32</f>
        <v>5503.229</v>
      </c>
      <c r="HY32" s="94">
        <f>+HG32+HI32+HK32+HM32+HO32+HQ32+HS32+HU32</f>
        <v>10713.022521</v>
      </c>
      <c r="HZ32" s="97">
        <f>+HH32+HJ32+HL32+HN32+HP32+HR32+HT32+HV32</f>
        <v>5568.816999999999</v>
      </c>
    </row>
    <row r="33" spans="1:234" s="116" customFormat="1" ht="15.75">
      <c r="A33" s="235" t="s">
        <v>95</v>
      </c>
      <c r="B33" s="111" t="s">
        <v>45</v>
      </c>
      <c r="C33" s="112">
        <v>2187273</v>
      </c>
      <c r="D33" s="107">
        <v>10000</v>
      </c>
      <c r="E33" s="107" t="s">
        <v>5</v>
      </c>
      <c r="F33" s="107" t="s">
        <v>5</v>
      </c>
      <c r="G33" s="113" t="s">
        <v>5</v>
      </c>
      <c r="H33" s="75" t="s">
        <v>5</v>
      </c>
      <c r="I33" s="106">
        <v>144265</v>
      </c>
      <c r="J33" s="107">
        <v>500</v>
      </c>
      <c r="K33" s="94" t="s">
        <v>5</v>
      </c>
      <c r="L33" s="37" t="s">
        <v>5</v>
      </c>
      <c r="M33" s="114">
        <v>0.03</v>
      </c>
      <c r="N33" s="115">
        <v>0.1</v>
      </c>
      <c r="O33" s="95">
        <v>0.9</v>
      </c>
      <c r="P33" s="96">
        <v>6</v>
      </c>
      <c r="Q33" s="95">
        <v>39.1</v>
      </c>
      <c r="R33" s="107">
        <v>121</v>
      </c>
      <c r="S33" s="94">
        <v>3.3</v>
      </c>
      <c r="T33" s="97">
        <v>107</v>
      </c>
      <c r="U33" s="94">
        <v>0.3</v>
      </c>
      <c r="V33" s="76" t="s">
        <v>9</v>
      </c>
      <c r="W33" s="94">
        <v>19.1</v>
      </c>
      <c r="X33" s="97">
        <v>27</v>
      </c>
      <c r="Y33" s="75" t="s">
        <v>5</v>
      </c>
      <c r="Z33" s="75" t="s">
        <v>5</v>
      </c>
      <c r="AA33" s="98">
        <v>2.8</v>
      </c>
      <c r="AB33" s="99">
        <v>1</v>
      </c>
      <c r="AC33" s="94" t="s">
        <v>5</v>
      </c>
      <c r="AD33" s="97" t="s">
        <v>5</v>
      </c>
      <c r="AE33" s="94" t="s">
        <v>5</v>
      </c>
      <c r="AF33" s="97" t="s">
        <v>5</v>
      </c>
      <c r="AG33" s="98">
        <v>1.4</v>
      </c>
      <c r="AH33" s="99">
        <v>0.9</v>
      </c>
      <c r="AI33" s="109">
        <v>46.242993</v>
      </c>
      <c r="AJ33" s="97">
        <v>83.262</v>
      </c>
      <c r="AK33" s="94">
        <v>8.492855</v>
      </c>
      <c r="AL33" s="322">
        <v>17.668</v>
      </c>
      <c r="AM33" s="94">
        <v>35.752061000000005</v>
      </c>
      <c r="AN33" s="97">
        <v>91.755</v>
      </c>
      <c r="AO33" s="94">
        <v>80.47666835035298</v>
      </c>
      <c r="AP33" s="296">
        <v>23.354</v>
      </c>
      <c r="AQ33" s="260">
        <v>1.7151811499999998</v>
      </c>
      <c r="AR33" s="219">
        <v>8.299999999999999</v>
      </c>
      <c r="AS33" s="219">
        <v>0.634089</v>
      </c>
      <c r="AT33" s="219">
        <v>2.676</v>
      </c>
      <c r="AU33" s="94">
        <v>14.619107</v>
      </c>
      <c r="AV33" s="97" t="s">
        <v>9</v>
      </c>
      <c r="AW33" s="94">
        <v>16.885297</v>
      </c>
      <c r="AX33" s="97">
        <v>5.193</v>
      </c>
      <c r="AY33" s="94">
        <v>17.160445000000003</v>
      </c>
      <c r="AZ33" s="94">
        <v>6.393</v>
      </c>
      <c r="BA33" s="94">
        <v>17.160445000000003</v>
      </c>
      <c r="BB33" s="94">
        <v>6.393</v>
      </c>
      <c r="BC33" s="94">
        <v>17.160445000000003</v>
      </c>
      <c r="BD33" s="97">
        <v>6.393</v>
      </c>
      <c r="BE33" s="94">
        <v>17.160445000000003</v>
      </c>
      <c r="BF33" s="97">
        <v>6.393</v>
      </c>
      <c r="BG33" s="94">
        <v>17.160445000000003</v>
      </c>
      <c r="BH33" s="97">
        <v>6.393</v>
      </c>
      <c r="BI33" s="94">
        <v>26.388992000000002</v>
      </c>
      <c r="BJ33" s="97">
        <v>15.262</v>
      </c>
      <c r="BK33" s="94">
        <v>30.163783000000002</v>
      </c>
      <c r="BL33" s="97">
        <v>21.262</v>
      </c>
      <c r="BM33" s="94">
        <v>30.163783000000002</v>
      </c>
      <c r="BN33" s="97">
        <v>21.262</v>
      </c>
      <c r="BO33" s="94">
        <v>46.242993</v>
      </c>
      <c r="BP33" s="97">
        <v>83.262</v>
      </c>
      <c r="BQ33" s="110">
        <v>0</v>
      </c>
      <c r="BR33" s="110">
        <v>0</v>
      </c>
      <c r="BS33" s="94">
        <v>0</v>
      </c>
      <c r="BT33" s="94">
        <v>0</v>
      </c>
      <c r="BU33" s="94">
        <f t="shared" si="36"/>
        <v>0</v>
      </c>
      <c r="BV33" s="94">
        <f t="shared" si="36"/>
        <v>0</v>
      </c>
      <c r="BW33" s="110">
        <v>0</v>
      </c>
      <c r="BX33" s="110">
        <v>0</v>
      </c>
      <c r="BY33" s="110">
        <v>0</v>
      </c>
      <c r="BZ33" s="110">
        <v>0</v>
      </c>
      <c r="CA33" s="303">
        <v>0.073769</v>
      </c>
      <c r="CB33" s="303">
        <v>8.3</v>
      </c>
      <c r="CC33" s="110">
        <v>1.014712</v>
      </c>
      <c r="CD33" s="262">
        <v>0.685</v>
      </c>
      <c r="CE33" s="110">
        <v>0</v>
      </c>
      <c r="CF33" s="110">
        <v>0</v>
      </c>
      <c r="CG33" s="110">
        <v>3.394756</v>
      </c>
      <c r="CH33" s="110">
        <v>3.546</v>
      </c>
      <c r="CI33" s="300">
        <v>0</v>
      </c>
      <c r="CJ33" s="172">
        <v>0</v>
      </c>
      <c r="CK33" s="110">
        <v>0</v>
      </c>
      <c r="CL33" s="110">
        <v>0</v>
      </c>
      <c r="CM33" s="306">
        <v>0</v>
      </c>
      <c r="CN33" s="306">
        <v>0</v>
      </c>
      <c r="CO33" s="263">
        <v>4.009618</v>
      </c>
      <c r="CP33" s="264">
        <v>5.137</v>
      </c>
      <c r="CQ33" s="95" t="s">
        <v>5</v>
      </c>
      <c r="CR33" s="219">
        <f>+BR33+BT33+BX33+BZ33</f>
        <v>0</v>
      </c>
      <c r="CS33" s="260">
        <f t="shared" si="37"/>
        <v>0.073769</v>
      </c>
      <c r="CT33" s="219">
        <f t="shared" si="37"/>
        <v>8.3</v>
      </c>
      <c r="CU33" s="219">
        <f t="shared" si="38"/>
        <v>1.088481</v>
      </c>
      <c r="CV33" s="219">
        <f t="shared" si="38"/>
        <v>8.985000000000001</v>
      </c>
      <c r="CW33" s="191">
        <f t="shared" si="12"/>
        <v>4.483237</v>
      </c>
      <c r="CX33" s="191">
        <f t="shared" si="6"/>
        <v>12.531</v>
      </c>
      <c r="CY33" s="219">
        <f t="shared" si="39"/>
        <v>4.483237</v>
      </c>
      <c r="CZ33" s="219">
        <f t="shared" si="39"/>
        <v>12.531</v>
      </c>
      <c r="DA33" s="219">
        <f t="shared" si="39"/>
        <v>4.483237</v>
      </c>
      <c r="DB33" s="219">
        <f t="shared" si="39"/>
        <v>12.531</v>
      </c>
      <c r="DC33" s="260">
        <f>+CM33+DA33</f>
        <v>4.483237</v>
      </c>
      <c r="DD33" s="219">
        <f>DB33+CN33</f>
        <v>12.531</v>
      </c>
      <c r="DE33" s="219">
        <f t="shared" si="40"/>
        <v>8.492854999999999</v>
      </c>
      <c r="DF33" s="219">
        <f t="shared" si="40"/>
        <v>17.668</v>
      </c>
      <c r="DG33" s="94">
        <v>4.927924</v>
      </c>
      <c r="DH33" s="94">
        <v>27.53</v>
      </c>
      <c r="DI33" s="94">
        <v>2.062137</v>
      </c>
      <c r="DJ33" s="94">
        <v>0.08</v>
      </c>
      <c r="DK33" s="94">
        <v>0</v>
      </c>
      <c r="DL33" s="94">
        <v>0</v>
      </c>
      <c r="DM33" s="300" t="s">
        <v>5</v>
      </c>
      <c r="DN33" s="300" t="s">
        <v>5</v>
      </c>
      <c r="DO33" s="197" t="s">
        <v>5</v>
      </c>
      <c r="DP33" s="201" t="s">
        <v>5</v>
      </c>
      <c r="DQ33" s="306">
        <v>8.501556</v>
      </c>
      <c r="DR33" s="307">
        <v>31</v>
      </c>
      <c r="DS33" s="197">
        <v>4.141747</v>
      </c>
      <c r="DT33" s="197">
        <v>5.095</v>
      </c>
      <c r="DU33" s="197">
        <v>0</v>
      </c>
      <c r="DV33" s="197">
        <v>0</v>
      </c>
      <c r="DW33" s="197">
        <v>11.488838</v>
      </c>
      <c r="DX33" s="197">
        <v>25.3</v>
      </c>
      <c r="DY33" s="321">
        <v>0</v>
      </c>
      <c r="DZ33" s="321">
        <v>0</v>
      </c>
      <c r="EA33" s="321">
        <v>4.550594</v>
      </c>
      <c r="EB33" s="321">
        <v>2.55</v>
      </c>
      <c r="EC33" s="197">
        <v>0.079265</v>
      </c>
      <c r="ED33" s="197">
        <v>0.2</v>
      </c>
      <c r="EE33" s="94">
        <f t="shared" si="41"/>
        <v>35.752061000000005</v>
      </c>
      <c r="EF33" s="297">
        <f t="shared" si="41"/>
        <v>91.755</v>
      </c>
      <c r="EG33" s="260">
        <f t="shared" si="42"/>
        <v>35.672796000000005</v>
      </c>
      <c r="EH33" s="219">
        <f t="shared" si="42"/>
        <v>91.55499999999999</v>
      </c>
      <c r="EI33" s="308">
        <v>0.171</v>
      </c>
      <c r="EJ33" s="308">
        <v>0.57</v>
      </c>
      <c r="EK33" s="309">
        <v>6.610029</v>
      </c>
      <c r="EL33" s="309">
        <v>5.9</v>
      </c>
      <c r="EM33" s="306">
        <v>59.575133</v>
      </c>
      <c r="EN33" s="306">
        <v>3.408</v>
      </c>
      <c r="EO33" s="306">
        <v>0.224407</v>
      </c>
      <c r="EP33" s="306">
        <v>0.47</v>
      </c>
      <c r="EQ33" s="197">
        <v>0</v>
      </c>
      <c r="ER33" s="323">
        <v>0</v>
      </c>
      <c r="ES33" s="309">
        <v>0.00705422</v>
      </c>
      <c r="ET33" s="309">
        <v>1.5</v>
      </c>
      <c r="EU33" s="309">
        <v>0</v>
      </c>
      <c r="EV33" s="309">
        <v>1</v>
      </c>
      <c r="EW33" s="310">
        <v>3.449930895236</v>
      </c>
      <c r="EX33" s="310">
        <v>4</v>
      </c>
      <c r="EY33" s="311">
        <v>0.16711020000000001</v>
      </c>
      <c r="EZ33" s="311">
        <v>0.675</v>
      </c>
      <c r="FA33" s="301">
        <v>0.39342542137200004</v>
      </c>
      <c r="FB33" s="301">
        <v>0.121</v>
      </c>
      <c r="FC33" s="312">
        <v>5.297878486969</v>
      </c>
      <c r="FD33" s="301">
        <v>0.11</v>
      </c>
      <c r="FE33" s="301">
        <v>4.580700126776</v>
      </c>
      <c r="FF33" s="301">
        <v>5.6</v>
      </c>
      <c r="FG33" s="260">
        <f t="shared" si="43"/>
        <v>80.47666835035298</v>
      </c>
      <c r="FH33" s="219">
        <f t="shared" si="43"/>
        <v>23.354</v>
      </c>
      <c r="FI33" s="260"/>
      <c r="FJ33" s="219"/>
      <c r="FK33" s="219">
        <v>0.1</v>
      </c>
      <c r="FL33" s="219">
        <v>0.2</v>
      </c>
      <c r="FM33" s="219"/>
      <c r="FN33" s="219"/>
      <c r="FO33" s="219">
        <v>0.17941315</v>
      </c>
      <c r="FP33" s="219">
        <v>0.85</v>
      </c>
      <c r="FQ33" s="219"/>
      <c r="FR33" s="219"/>
      <c r="FS33" s="219">
        <v>0.3988465</v>
      </c>
      <c r="FT33" s="219">
        <v>4.64</v>
      </c>
      <c r="FU33" s="219">
        <v>0.2049215</v>
      </c>
      <c r="FV33" s="219">
        <v>1.3</v>
      </c>
      <c r="FW33" s="219"/>
      <c r="FX33" s="219"/>
      <c r="FY33" s="219">
        <v>0.61</v>
      </c>
      <c r="FZ33" s="219">
        <v>0.75</v>
      </c>
      <c r="GA33" s="219">
        <v>0.22199999999999998</v>
      </c>
      <c r="GB33" s="219">
        <v>0.56</v>
      </c>
      <c r="GC33" s="94"/>
      <c r="GD33" s="94"/>
      <c r="GE33" s="219"/>
      <c r="GF33" s="219"/>
      <c r="GG33" s="219">
        <f t="shared" si="44"/>
        <v>1.7151811499999998</v>
      </c>
      <c r="GH33" s="219">
        <f t="shared" si="44"/>
        <v>8.299999999999999</v>
      </c>
      <c r="GI33" s="313">
        <v>0.244089</v>
      </c>
      <c r="GJ33" s="290">
        <v>0.866</v>
      </c>
      <c r="GK33" s="219"/>
      <c r="GL33" s="219"/>
      <c r="GM33" s="260">
        <v>0</v>
      </c>
      <c r="GN33" s="365">
        <v>0</v>
      </c>
      <c r="GO33" s="219">
        <v>0.14</v>
      </c>
      <c r="GP33" s="219">
        <v>0.56</v>
      </c>
      <c r="GQ33" s="219">
        <v>0.25</v>
      </c>
      <c r="GR33" s="219">
        <v>1.25</v>
      </c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>
        <v>1117.293337</v>
      </c>
      <c r="HL33" s="219">
        <v>6854.74</v>
      </c>
      <c r="HM33" s="219">
        <v>10.399367</v>
      </c>
      <c r="HN33" s="219">
        <v>63.81</v>
      </c>
      <c r="HO33" s="219">
        <v>5.096347</v>
      </c>
      <c r="HP33" s="219">
        <v>0.16999999999999998</v>
      </c>
      <c r="HQ33" s="219"/>
      <c r="HR33" s="219"/>
      <c r="HS33" s="219">
        <v>585.606964</v>
      </c>
      <c r="HT33" s="219">
        <v>3527.067</v>
      </c>
      <c r="HU33" s="219"/>
      <c r="HV33" s="219"/>
      <c r="HW33" s="94">
        <f>+GI33+GK33+GM33+GO33+GQ33+GS33+GU33+GW33</f>
        <v>0.634089</v>
      </c>
      <c r="HX33" s="97">
        <f>+GJ33+GL33+GN33+GP33+GR33+GT33+GV33+GX33</f>
        <v>2.676</v>
      </c>
      <c r="HY33" s="94">
        <f>+HG33+HI33+HK33+HM33+HO33+HQ33+HS33+HU33</f>
        <v>1718.3960149999998</v>
      </c>
      <c r="HZ33" s="97">
        <f>+HH33+HJ33+HL33+HN33+HP33+HR33+HT33+HV33</f>
        <v>10445.787</v>
      </c>
    </row>
    <row r="34" spans="1:234" s="130" customFormat="1" ht="15.75">
      <c r="A34" s="236" t="s">
        <v>96</v>
      </c>
      <c r="B34" s="117" t="s">
        <v>46</v>
      </c>
      <c r="C34" s="118">
        <v>6970443463</v>
      </c>
      <c r="D34" s="119">
        <v>65511172</v>
      </c>
      <c r="E34" s="119">
        <v>6190939682</v>
      </c>
      <c r="F34" s="119">
        <v>55951258</v>
      </c>
      <c r="G34" s="120">
        <v>5230592663</v>
      </c>
      <c r="H34" s="121">
        <v>42556761</v>
      </c>
      <c r="I34" s="122">
        <v>4799570087</v>
      </c>
      <c r="J34" s="123">
        <v>24154334</v>
      </c>
      <c r="K34" s="124">
        <v>8304.5</v>
      </c>
      <c r="L34" s="125">
        <v>39734</v>
      </c>
      <c r="M34" s="124">
        <v>10025.1</v>
      </c>
      <c r="N34" s="125">
        <v>42195</v>
      </c>
      <c r="O34" s="124">
        <v>13369.4</v>
      </c>
      <c r="P34" s="125">
        <v>37496</v>
      </c>
      <c r="Q34" s="124">
        <v>13621.6</v>
      </c>
      <c r="R34" s="123">
        <v>30455</v>
      </c>
      <c r="S34" s="126">
        <v>14814.1</v>
      </c>
      <c r="T34" s="127">
        <v>33760</v>
      </c>
      <c r="U34" s="126">
        <v>23780.5</v>
      </c>
      <c r="V34" s="127">
        <v>44599</v>
      </c>
      <c r="W34" s="126">
        <v>29210.8</v>
      </c>
      <c r="X34" s="127">
        <v>43268</v>
      </c>
      <c r="Y34" s="126">
        <v>41229.2</v>
      </c>
      <c r="Z34" s="127">
        <v>51632.7</v>
      </c>
      <c r="AA34" s="128">
        <v>59211.8</v>
      </c>
      <c r="AB34" s="129">
        <v>63006</v>
      </c>
      <c r="AC34" s="126">
        <v>63497</v>
      </c>
      <c r="AD34" s="127">
        <v>62624</v>
      </c>
      <c r="AE34" s="128">
        <v>107550.1</v>
      </c>
      <c r="AF34" s="129">
        <v>74488.6</v>
      </c>
      <c r="AG34" s="128">
        <v>70557.1</v>
      </c>
      <c r="AH34" s="129">
        <v>64043.604999999996</v>
      </c>
      <c r="AI34" s="109">
        <v>121126.623921</v>
      </c>
      <c r="AJ34" s="97">
        <v>97911.388075067</v>
      </c>
      <c r="AK34" s="94">
        <v>206800.2689632494</v>
      </c>
      <c r="AL34" s="324">
        <v>123105.68100000001</v>
      </c>
      <c r="AM34" s="94">
        <v>206711.18035036745</v>
      </c>
      <c r="AN34" s="97">
        <v>109233.849</v>
      </c>
      <c r="AO34" s="94">
        <v>265371.16312384</v>
      </c>
      <c r="AP34" s="296">
        <v>131104.573</v>
      </c>
      <c r="AQ34" s="316">
        <v>258646.53589965505</v>
      </c>
      <c r="AR34" s="317">
        <v>132430.57799999998</v>
      </c>
      <c r="AS34" s="317">
        <v>345343.0981343074</v>
      </c>
      <c r="AT34" s="317">
        <v>244143.24979560554</v>
      </c>
      <c r="AU34" s="94">
        <v>17870.305739</v>
      </c>
      <c r="AV34" s="97">
        <v>15174.41</v>
      </c>
      <c r="AW34" s="94">
        <v>27696.336646999996</v>
      </c>
      <c r="AX34" s="97">
        <v>23281.41</v>
      </c>
      <c r="AY34" s="94">
        <v>34387.789322</v>
      </c>
      <c r="AZ34" s="94">
        <v>28922.41</v>
      </c>
      <c r="BA34" s="94">
        <v>41574.650482</v>
      </c>
      <c r="BB34" s="94">
        <v>34973.41</v>
      </c>
      <c r="BC34" s="94">
        <v>54132.31633</v>
      </c>
      <c r="BD34" s="97">
        <v>45128.8</v>
      </c>
      <c r="BE34" s="94">
        <v>65897.51675000001</v>
      </c>
      <c r="BF34" s="97">
        <v>54658.372</v>
      </c>
      <c r="BG34" s="94">
        <v>77004.260617</v>
      </c>
      <c r="BH34" s="97">
        <v>62091.773</v>
      </c>
      <c r="BI34" s="94">
        <v>88456.395732</v>
      </c>
      <c r="BJ34" s="97">
        <v>71579.85399999999</v>
      </c>
      <c r="BK34" s="94">
        <v>97237.788059</v>
      </c>
      <c r="BL34" s="97">
        <v>78317.94699999999</v>
      </c>
      <c r="BM34" s="94">
        <v>104597.556161</v>
      </c>
      <c r="BN34" s="97">
        <v>84462.01799999998</v>
      </c>
      <c r="BO34" s="94">
        <v>121126.623921</v>
      </c>
      <c r="BP34" s="97">
        <v>97911.388075067</v>
      </c>
      <c r="BQ34" s="110">
        <v>13224.727365</v>
      </c>
      <c r="BR34" s="110">
        <v>10601.083</v>
      </c>
      <c r="BS34" s="94">
        <v>9418.154156000002</v>
      </c>
      <c r="BT34" s="94">
        <v>6899.139000000001</v>
      </c>
      <c r="BU34" s="94">
        <f t="shared" si="36"/>
        <v>22642.881521000003</v>
      </c>
      <c r="BV34" s="94">
        <f t="shared" si="36"/>
        <v>17500.222</v>
      </c>
      <c r="BW34" s="110">
        <v>14122.417717999997</v>
      </c>
      <c r="BX34" s="110">
        <v>9894.061999999998</v>
      </c>
      <c r="BY34" s="110">
        <v>14274.653319999998</v>
      </c>
      <c r="BZ34" s="110">
        <v>9749.247000000003</v>
      </c>
      <c r="CA34" s="303">
        <v>27185.715191</v>
      </c>
      <c r="CB34" s="303">
        <v>8674.806</v>
      </c>
      <c r="CC34" s="110">
        <v>13052.761327</v>
      </c>
      <c r="CD34" s="262">
        <v>7724.984</v>
      </c>
      <c r="CE34" s="110">
        <v>17456.933949</v>
      </c>
      <c r="CF34" s="110">
        <v>10547.749</v>
      </c>
      <c r="CG34" s="110">
        <v>13865.991126</v>
      </c>
      <c r="CH34" s="110">
        <v>9218.4</v>
      </c>
      <c r="CI34" s="300">
        <v>19303.36833</v>
      </c>
      <c r="CJ34" s="326">
        <v>11643.653</v>
      </c>
      <c r="CK34" s="308">
        <v>16546.48818</v>
      </c>
      <c r="CL34" s="308">
        <v>9866.064</v>
      </c>
      <c r="CM34" s="308">
        <v>17205.41</v>
      </c>
      <c r="CN34" s="308">
        <v>10419.689</v>
      </c>
      <c r="CO34" s="263">
        <v>31143.648301249385</v>
      </c>
      <c r="CP34" s="264">
        <v>17866.805</v>
      </c>
      <c r="CQ34" s="95">
        <f>+BQ34+BS34+BW34+BY34</f>
        <v>51039.952559</v>
      </c>
      <c r="CR34" s="219">
        <f>+BR34+BT34+BX34+BZ34</f>
        <v>37143.531</v>
      </c>
      <c r="CS34" s="260">
        <f t="shared" si="37"/>
        <v>78225.66775</v>
      </c>
      <c r="CT34" s="219">
        <f t="shared" si="37"/>
        <v>45818.337</v>
      </c>
      <c r="CU34" s="219">
        <f t="shared" si="38"/>
        <v>108735.36302599999</v>
      </c>
      <c r="CV34" s="219">
        <f t="shared" si="38"/>
        <v>64091.06999999999</v>
      </c>
      <c r="CW34" s="191">
        <f t="shared" si="12"/>
        <v>122601.35415199999</v>
      </c>
      <c r="CX34" s="191">
        <f t="shared" si="6"/>
        <v>73309.46999999999</v>
      </c>
      <c r="CY34" s="219">
        <f t="shared" si="39"/>
        <v>141904.72248199998</v>
      </c>
      <c r="CZ34" s="219">
        <f t="shared" si="39"/>
        <v>84953.12299999999</v>
      </c>
      <c r="DA34" s="219">
        <f t="shared" si="39"/>
        <v>158451.210662</v>
      </c>
      <c r="DB34" s="219">
        <f t="shared" si="39"/>
        <v>94819.18699999999</v>
      </c>
      <c r="DC34" s="260">
        <f>+CM34+DA34</f>
        <v>175656.620662</v>
      </c>
      <c r="DD34" s="219">
        <f>DB34+CN34</f>
        <v>105238.87599999999</v>
      </c>
      <c r="DE34" s="219">
        <f t="shared" si="40"/>
        <v>206800.2689632494</v>
      </c>
      <c r="DF34" s="219">
        <f t="shared" si="40"/>
        <v>123105.68099999998</v>
      </c>
      <c r="DG34" s="94">
        <v>22186.354603</v>
      </c>
      <c r="DH34" s="94">
        <v>12602.109</v>
      </c>
      <c r="DI34" s="94">
        <v>10418.460453367436</v>
      </c>
      <c r="DJ34" s="94">
        <v>5777.926</v>
      </c>
      <c r="DK34" s="94">
        <v>13930.94275</v>
      </c>
      <c r="DL34" s="94">
        <v>9798.996</v>
      </c>
      <c r="DM34" s="300">
        <v>7705.623289</v>
      </c>
      <c r="DN34" s="300">
        <v>4024.743</v>
      </c>
      <c r="DO34" s="197">
        <v>17310.121078</v>
      </c>
      <c r="DP34" s="201">
        <v>8831.263</v>
      </c>
      <c r="DQ34" s="306">
        <v>20928.143917</v>
      </c>
      <c r="DR34" s="307">
        <v>10578.44</v>
      </c>
      <c r="DS34" s="197">
        <v>20564.100647</v>
      </c>
      <c r="DT34" s="197">
        <v>10416.678</v>
      </c>
      <c r="DU34" s="197">
        <v>17131.522937</v>
      </c>
      <c r="DV34" s="197">
        <v>9333.496</v>
      </c>
      <c r="DW34" s="197">
        <v>16227.064674</v>
      </c>
      <c r="DX34" s="197">
        <v>8619.207</v>
      </c>
      <c r="DY34" s="197">
        <v>19215.298919</v>
      </c>
      <c r="DZ34" s="197">
        <v>9835.154999999999</v>
      </c>
      <c r="EA34" s="197">
        <v>22135.736332</v>
      </c>
      <c r="EB34" s="197">
        <v>10624.1</v>
      </c>
      <c r="EC34" s="197">
        <v>18957.810751</v>
      </c>
      <c r="ED34" s="197">
        <v>8791.736</v>
      </c>
      <c r="EE34" s="94">
        <f t="shared" si="41"/>
        <v>206711.18035036745</v>
      </c>
      <c r="EF34" s="297">
        <f t="shared" si="41"/>
        <v>109233.849</v>
      </c>
      <c r="EG34" s="260">
        <f t="shared" si="42"/>
        <v>187753.36959936743</v>
      </c>
      <c r="EH34" s="219">
        <f t="shared" si="42"/>
        <v>100442.113</v>
      </c>
      <c r="EI34" s="308">
        <v>28882.61785</v>
      </c>
      <c r="EJ34" s="308">
        <v>14129.449</v>
      </c>
      <c r="EK34" s="309">
        <v>20735.833172</v>
      </c>
      <c r="EL34" s="309">
        <v>9720.74</v>
      </c>
      <c r="EM34" s="306">
        <v>16310.96593</v>
      </c>
      <c r="EN34" s="306">
        <v>7690.719</v>
      </c>
      <c r="EO34" s="306">
        <v>24643.5620208</v>
      </c>
      <c r="EP34" s="306">
        <v>11558.719</v>
      </c>
      <c r="EQ34" s="197">
        <v>18243.203564</v>
      </c>
      <c r="ER34" s="309">
        <v>8718.334</v>
      </c>
      <c r="ES34" s="309">
        <v>21348.881995559994</v>
      </c>
      <c r="ET34" s="309">
        <v>10903.086</v>
      </c>
      <c r="EU34" s="309">
        <v>22421.808195441852</v>
      </c>
      <c r="EV34" s="309">
        <v>11729.361</v>
      </c>
      <c r="EW34" s="310">
        <v>21690.45945465442</v>
      </c>
      <c r="EX34" s="310">
        <v>11196.921</v>
      </c>
      <c r="EY34" s="311">
        <v>20658.160032104814</v>
      </c>
      <c r="EZ34" s="311">
        <v>10355.473</v>
      </c>
      <c r="FA34" s="311">
        <v>22925.241043456608</v>
      </c>
      <c r="FB34" s="311">
        <v>11294.904</v>
      </c>
      <c r="FC34" s="312">
        <v>24917.90109950582</v>
      </c>
      <c r="FD34" s="301">
        <v>11866.864</v>
      </c>
      <c r="FE34" s="301">
        <v>22592.528766316475</v>
      </c>
      <c r="FF34" s="301">
        <v>11940.003</v>
      </c>
      <c r="FG34" s="260">
        <f t="shared" si="43"/>
        <v>265371.16312384</v>
      </c>
      <c r="FH34" s="219">
        <f t="shared" si="43"/>
        <v>131104.573</v>
      </c>
      <c r="FI34" s="260">
        <v>17661.357573466357</v>
      </c>
      <c r="FJ34" s="219">
        <v>9140.519999999999</v>
      </c>
      <c r="FK34" s="219">
        <v>20049.53529932324</v>
      </c>
      <c r="FL34" s="219">
        <v>10120.228</v>
      </c>
      <c r="FM34" s="219">
        <v>20347.52488428546</v>
      </c>
      <c r="FN34" s="219">
        <v>10131.29</v>
      </c>
      <c r="FO34" s="219">
        <v>19311.936607009997</v>
      </c>
      <c r="FP34" s="219">
        <v>9461.696</v>
      </c>
      <c r="FQ34" s="219">
        <v>22711.652881509992</v>
      </c>
      <c r="FR34" s="219">
        <v>11212.027</v>
      </c>
      <c r="FS34" s="219">
        <v>22382.53306657</v>
      </c>
      <c r="FT34" s="219">
        <v>11199.834</v>
      </c>
      <c r="FU34" s="219">
        <v>23616.262457200002</v>
      </c>
      <c r="FV34" s="219">
        <v>11713.265000000003</v>
      </c>
      <c r="FW34" s="219">
        <v>25200.73920194</v>
      </c>
      <c r="FX34" s="219">
        <v>12655.009000000002</v>
      </c>
      <c r="FY34" s="219">
        <v>25015.01090835</v>
      </c>
      <c r="FZ34" s="219">
        <v>12913.223</v>
      </c>
      <c r="GA34" s="219">
        <v>22560.942539000007</v>
      </c>
      <c r="GB34" s="219">
        <v>11790.692</v>
      </c>
      <c r="GC34" s="94">
        <v>19030.999866</v>
      </c>
      <c r="GD34" s="94">
        <v>10064.987</v>
      </c>
      <c r="GE34" s="219">
        <v>20758.040614999998</v>
      </c>
      <c r="GF34" s="219">
        <v>12027.807</v>
      </c>
      <c r="GG34" s="219">
        <f t="shared" si="44"/>
        <v>258646.53589965505</v>
      </c>
      <c r="GH34" s="219">
        <f t="shared" si="44"/>
        <v>132430.57799999998</v>
      </c>
      <c r="GI34" s="313">
        <v>31304.900065</v>
      </c>
      <c r="GJ34" s="290">
        <v>19758.160000000003</v>
      </c>
      <c r="GK34" s="219">
        <v>26273.421753</v>
      </c>
      <c r="GL34" s="219">
        <v>17781.218000000004</v>
      </c>
      <c r="GM34" s="260">
        <v>26468.662158</v>
      </c>
      <c r="GN34" s="365">
        <v>20199.092</v>
      </c>
      <c r="GO34" s="219">
        <v>24233.431878</v>
      </c>
      <c r="GP34" s="219">
        <v>17745.093</v>
      </c>
      <c r="GQ34" s="260">
        <v>21469.14999991137</v>
      </c>
      <c r="GR34" s="219">
        <v>16039.211</v>
      </c>
      <c r="GS34" s="219">
        <v>29901.730457</v>
      </c>
      <c r="GT34" s="219">
        <v>21393.988</v>
      </c>
      <c r="GU34" s="219">
        <v>33854.597348</v>
      </c>
      <c r="GV34" s="219">
        <v>23205.845</v>
      </c>
      <c r="GW34" s="219">
        <v>31872.878456</v>
      </c>
      <c r="GX34" s="219">
        <v>21753.291</v>
      </c>
      <c r="GY34" s="219">
        <v>33849.156808527005</v>
      </c>
      <c r="GZ34" s="219">
        <v>23662.006999999998</v>
      </c>
      <c r="HA34" s="219">
        <v>30346.441212721733</v>
      </c>
      <c r="HB34" s="219">
        <v>21549.271</v>
      </c>
      <c r="HC34" s="219">
        <v>24392.82736414729</v>
      </c>
      <c r="HD34" s="219">
        <v>18125.45279560549</v>
      </c>
      <c r="HE34" s="219">
        <v>31375.900634</v>
      </c>
      <c r="HF34" s="219">
        <v>22930.621</v>
      </c>
      <c r="HG34" s="219">
        <v>24728.686901</v>
      </c>
      <c r="HH34" s="219">
        <v>18633.775999999998</v>
      </c>
      <c r="HI34" s="219">
        <v>20875.737798</v>
      </c>
      <c r="HJ34" s="219">
        <v>17695.689</v>
      </c>
      <c r="HK34" s="219">
        <v>29203.486834</v>
      </c>
      <c r="HL34" s="219">
        <v>25485.273999999998</v>
      </c>
      <c r="HM34" s="219">
        <v>19951.464068999998</v>
      </c>
      <c r="HN34" s="219">
        <v>18198.274</v>
      </c>
      <c r="HO34" s="219">
        <v>22888.157393</v>
      </c>
      <c r="HP34" s="219">
        <v>20624.864</v>
      </c>
      <c r="HQ34" s="219">
        <v>27776.681626</v>
      </c>
      <c r="HR34" s="219">
        <v>23355.568</v>
      </c>
      <c r="HS34" s="219">
        <v>25801.324526</v>
      </c>
      <c r="HT34" s="219">
        <v>20037.021999999997</v>
      </c>
      <c r="HU34" s="219">
        <v>32371.005937</v>
      </c>
      <c r="HV34" s="219">
        <v>25618.642000000003</v>
      </c>
      <c r="HW34" s="94">
        <f>+GI34+GK34+GM34+GO34+GQ34+GS34+GU34+GW34</f>
        <v>225378.77211491138</v>
      </c>
      <c r="HX34" s="97">
        <f>+GJ34+GL34+GN34+GP34+GR34+GT34+GV34+GX34</f>
        <v>157875.89800000002</v>
      </c>
      <c r="HY34" s="94">
        <f>+HG34+HI34+HK34+HM34+HO34+HQ34+HS34+HU34</f>
        <v>203596.545084</v>
      </c>
      <c r="HZ34" s="97">
        <f>+HH34+HJ34+HL34+HN34+HP34+HR34+HT34+HV34</f>
        <v>169649.109</v>
      </c>
    </row>
    <row r="35" spans="1:234" ht="15.75">
      <c r="A35" s="235" t="s">
        <v>97</v>
      </c>
      <c r="B35" s="111" t="s">
        <v>47</v>
      </c>
      <c r="C35" s="104">
        <v>1784561768</v>
      </c>
      <c r="D35" s="105">
        <v>3561620</v>
      </c>
      <c r="E35" s="105">
        <v>2325124046</v>
      </c>
      <c r="F35" s="105">
        <v>3816158</v>
      </c>
      <c r="G35" s="92">
        <v>1772076997</v>
      </c>
      <c r="H35" s="93">
        <v>2502899</v>
      </c>
      <c r="I35" s="106">
        <v>1610421877</v>
      </c>
      <c r="J35" s="107">
        <v>1663860</v>
      </c>
      <c r="K35" s="95">
        <v>2454.8</v>
      </c>
      <c r="L35" s="96">
        <v>2949</v>
      </c>
      <c r="M35" s="95">
        <v>2339.9</v>
      </c>
      <c r="N35" s="96">
        <v>2033</v>
      </c>
      <c r="O35" s="95">
        <v>3213.9</v>
      </c>
      <c r="P35" s="96">
        <v>2817</v>
      </c>
      <c r="Q35" s="95">
        <v>2996.4</v>
      </c>
      <c r="R35" s="107">
        <v>2305</v>
      </c>
      <c r="S35" s="94">
        <v>4863.9</v>
      </c>
      <c r="T35" s="97">
        <v>3066</v>
      </c>
      <c r="U35" s="94">
        <v>3878.4</v>
      </c>
      <c r="V35" s="97">
        <v>2270</v>
      </c>
      <c r="W35" s="94">
        <v>4145.3</v>
      </c>
      <c r="X35" s="97">
        <v>2289</v>
      </c>
      <c r="Y35" s="94">
        <v>4935</v>
      </c>
      <c r="Z35" s="97">
        <v>2569.8</v>
      </c>
      <c r="AA35" s="98">
        <v>7980.8</v>
      </c>
      <c r="AB35" s="99">
        <v>3205</v>
      </c>
      <c r="AC35" s="94">
        <v>9259.3</v>
      </c>
      <c r="AD35" s="97">
        <v>3045</v>
      </c>
      <c r="AE35" s="98">
        <v>10602.6</v>
      </c>
      <c r="AF35" s="99">
        <v>3010.7</v>
      </c>
      <c r="AG35" s="98">
        <v>13284.3</v>
      </c>
      <c r="AH35" s="99">
        <v>4205.3</v>
      </c>
      <c r="AI35" s="109">
        <v>20047.920016</v>
      </c>
      <c r="AJ35" s="97">
        <v>13067.683</v>
      </c>
      <c r="AK35" s="176">
        <v>19526.88943</v>
      </c>
      <c r="AL35" s="290">
        <v>8177.053</v>
      </c>
      <c r="AM35" s="94">
        <v>29407.545201599998</v>
      </c>
      <c r="AN35" s="97">
        <v>10279.202000000001</v>
      </c>
      <c r="AO35" s="94">
        <v>36200.75943436798</v>
      </c>
      <c r="AP35" s="296">
        <v>10912.121000000001</v>
      </c>
      <c r="AQ35" s="294">
        <v>43194.62474828084</v>
      </c>
      <c r="AR35" s="297">
        <v>17513.343</v>
      </c>
      <c r="AS35" s="297">
        <v>30609.393321376057</v>
      </c>
      <c r="AT35" s="297">
        <v>13673.627999999997</v>
      </c>
      <c r="AU35" s="94">
        <v>1107.8229269999997</v>
      </c>
      <c r="AV35" s="97">
        <v>976.32</v>
      </c>
      <c r="AW35" s="94">
        <v>2088.2077809999996</v>
      </c>
      <c r="AX35" s="97">
        <v>1577.687</v>
      </c>
      <c r="AY35" s="94">
        <v>2937.0225749999995</v>
      </c>
      <c r="AZ35" s="94">
        <v>2154.988</v>
      </c>
      <c r="BA35" s="94">
        <v>5185.386316999999</v>
      </c>
      <c r="BB35" s="94">
        <v>3047.036</v>
      </c>
      <c r="BC35" s="94">
        <v>6292.1</v>
      </c>
      <c r="BD35" s="97">
        <v>3358</v>
      </c>
      <c r="BE35" s="94">
        <v>7615.802563</v>
      </c>
      <c r="BF35" s="97">
        <v>3914.719</v>
      </c>
      <c r="BG35" s="94">
        <v>9035.578134000001</v>
      </c>
      <c r="BH35" s="97">
        <v>4583.29</v>
      </c>
      <c r="BI35" s="94">
        <v>10041.102962</v>
      </c>
      <c r="BJ35" s="97">
        <v>5107.132</v>
      </c>
      <c r="BK35" s="94">
        <v>11046.279985000001</v>
      </c>
      <c r="BL35" s="97">
        <v>5636.114</v>
      </c>
      <c r="BM35" s="94">
        <v>14770.145873000001</v>
      </c>
      <c r="BN35" s="97">
        <v>8834.099</v>
      </c>
      <c r="BO35" s="94">
        <v>20047.920016</v>
      </c>
      <c r="BP35" s="97">
        <v>13067.683</v>
      </c>
      <c r="BQ35" s="110">
        <v>565.694176</v>
      </c>
      <c r="BR35" s="110">
        <v>288.981</v>
      </c>
      <c r="BS35" s="94">
        <v>2431.068964</v>
      </c>
      <c r="BT35" s="94">
        <v>514.6</v>
      </c>
      <c r="BU35" s="94">
        <f t="shared" si="36"/>
        <v>2996.76314</v>
      </c>
      <c r="BV35" s="94">
        <f t="shared" si="36"/>
        <v>803.581</v>
      </c>
      <c r="BW35" s="110">
        <v>830.4060220000001</v>
      </c>
      <c r="BX35" s="110">
        <v>548.5299999999999</v>
      </c>
      <c r="BY35" s="110">
        <v>1576.515985</v>
      </c>
      <c r="BZ35" s="110">
        <v>469.65599999999995</v>
      </c>
      <c r="CA35" s="303">
        <v>1035.642643</v>
      </c>
      <c r="CB35" s="303">
        <v>605.112</v>
      </c>
      <c r="CC35" s="110">
        <v>1645.29556</v>
      </c>
      <c r="CD35" s="262">
        <v>915.954</v>
      </c>
      <c r="CE35" s="110">
        <v>1678.456598</v>
      </c>
      <c r="CF35" s="110">
        <v>749.848</v>
      </c>
      <c r="CG35" s="110">
        <v>2300.123373</v>
      </c>
      <c r="CH35" s="110">
        <v>770</v>
      </c>
      <c r="CI35" s="300">
        <v>1538.824859</v>
      </c>
      <c r="CJ35" s="172">
        <v>745.963</v>
      </c>
      <c r="CK35" s="308">
        <v>2226.571171</v>
      </c>
      <c r="CL35" s="308">
        <v>824.858</v>
      </c>
      <c r="CM35" s="306">
        <v>1814.173836</v>
      </c>
      <c r="CN35" s="306">
        <v>919.675</v>
      </c>
      <c r="CO35" s="263">
        <v>1884.116243</v>
      </c>
      <c r="CP35" s="264">
        <v>823.876</v>
      </c>
      <c r="CQ35" s="95">
        <f>+BQ35+BS35+BW35+BY35</f>
        <v>5403.685147</v>
      </c>
      <c r="CR35" s="219">
        <f>+BR35+BT35+BX35+BZ35</f>
        <v>1821.7669999999998</v>
      </c>
      <c r="CS35" s="260">
        <f t="shared" si="37"/>
        <v>6439.32779</v>
      </c>
      <c r="CT35" s="219">
        <f t="shared" si="37"/>
        <v>2426.879</v>
      </c>
      <c r="CU35" s="219">
        <f t="shared" si="38"/>
        <v>9763.079948</v>
      </c>
      <c r="CV35" s="219">
        <f t="shared" si="38"/>
        <v>4092.6809999999996</v>
      </c>
      <c r="CW35" s="191">
        <f t="shared" si="12"/>
        <v>12063.203321</v>
      </c>
      <c r="CX35" s="191">
        <f t="shared" si="6"/>
        <v>4862.681</v>
      </c>
      <c r="CY35" s="219">
        <f t="shared" si="39"/>
        <v>13602.028180000001</v>
      </c>
      <c r="CZ35" s="219">
        <f t="shared" si="39"/>
        <v>5608.643999999999</v>
      </c>
      <c r="DA35" s="219">
        <f t="shared" si="39"/>
        <v>15828.599351</v>
      </c>
      <c r="DB35" s="219">
        <f t="shared" si="39"/>
        <v>6433.5019999999995</v>
      </c>
      <c r="DC35" s="260">
        <f>+CM35+DA35</f>
        <v>17642.773187</v>
      </c>
      <c r="DD35" s="219">
        <f>DB35+CN35</f>
        <v>7353.177</v>
      </c>
      <c r="DE35" s="219">
        <f t="shared" si="40"/>
        <v>19526.88943</v>
      </c>
      <c r="DF35" s="219">
        <f t="shared" si="40"/>
        <v>8177.053</v>
      </c>
      <c r="DG35" s="94">
        <v>1608.1739905999998</v>
      </c>
      <c r="DH35" s="94">
        <v>695.814</v>
      </c>
      <c r="DI35" s="94">
        <v>3052.319557</v>
      </c>
      <c r="DJ35" s="94">
        <f>1163.719+0.5</f>
        <v>1164.219</v>
      </c>
      <c r="DK35" s="94">
        <v>1522.921056</v>
      </c>
      <c r="DL35" s="94">
        <v>893.383</v>
      </c>
      <c r="DM35" s="300">
        <v>2293.851061</v>
      </c>
      <c r="DN35" s="300">
        <v>600.537</v>
      </c>
      <c r="DO35" s="197">
        <v>2479.889283</v>
      </c>
      <c r="DP35" s="201">
        <v>943.295</v>
      </c>
      <c r="DQ35" s="306">
        <v>2256.934166</v>
      </c>
      <c r="DR35" s="307">
        <v>541.19</v>
      </c>
      <c r="DS35" s="197">
        <v>2075.812875</v>
      </c>
      <c r="DT35" s="197">
        <v>752.527</v>
      </c>
      <c r="DU35" s="197">
        <v>3731.73017</v>
      </c>
      <c r="DV35" s="197">
        <v>1397.64</v>
      </c>
      <c r="DW35" s="197">
        <v>3901.404188</v>
      </c>
      <c r="DX35" s="197">
        <v>715.923</v>
      </c>
      <c r="DY35" s="197">
        <v>1766.536241</v>
      </c>
      <c r="DZ35" s="197">
        <v>849.174</v>
      </c>
      <c r="EA35" s="197">
        <v>2917.92761</v>
      </c>
      <c r="EB35" s="197">
        <v>960.522</v>
      </c>
      <c r="EC35" s="197">
        <v>1800.045004</v>
      </c>
      <c r="ED35" s="197">
        <v>764.978</v>
      </c>
      <c r="EE35" s="94">
        <f t="shared" si="41"/>
        <v>29407.545201599998</v>
      </c>
      <c r="EF35" s="297">
        <f t="shared" si="41"/>
        <v>10279.202000000001</v>
      </c>
      <c r="EG35" s="260">
        <f t="shared" si="42"/>
        <v>27607.5001976</v>
      </c>
      <c r="EH35" s="219">
        <f t="shared" si="42"/>
        <v>9514.224000000002</v>
      </c>
      <c r="EI35" s="308">
        <v>5034.044552</v>
      </c>
      <c r="EJ35" s="308">
        <v>876.267</v>
      </c>
      <c r="EK35" s="309">
        <v>1928.61225</v>
      </c>
      <c r="EL35" s="309">
        <v>681.062</v>
      </c>
      <c r="EM35" s="306">
        <v>1711.852339</v>
      </c>
      <c r="EN35" s="306">
        <v>599.148</v>
      </c>
      <c r="EO35" s="306">
        <v>5696.5496729999995</v>
      </c>
      <c r="EP35" s="306">
        <v>1585.307</v>
      </c>
      <c r="EQ35" s="197">
        <v>2021.2931163399999</v>
      </c>
      <c r="ER35" s="309">
        <v>686.042</v>
      </c>
      <c r="ES35" s="309">
        <v>3131.2380371599975</v>
      </c>
      <c r="ET35" s="309">
        <v>839.39</v>
      </c>
      <c r="EU35" s="309">
        <v>3284.8803982020386</v>
      </c>
      <c r="EV35" s="309">
        <v>1285.8769999999997</v>
      </c>
      <c r="EW35" s="310">
        <v>2668.393005727938</v>
      </c>
      <c r="EX35" s="310">
        <v>896.565</v>
      </c>
      <c r="EY35" s="311">
        <v>3064.4425090464333</v>
      </c>
      <c r="EZ35" s="311">
        <v>1165.161</v>
      </c>
      <c r="FA35" s="311">
        <v>2027.6802599516375</v>
      </c>
      <c r="FB35" s="311">
        <v>845.76</v>
      </c>
      <c r="FC35" s="312">
        <v>2518.4224489236267</v>
      </c>
      <c r="FD35" s="301">
        <v>629.247</v>
      </c>
      <c r="FE35" s="301">
        <v>3113.3508450163094</v>
      </c>
      <c r="FF35" s="301">
        <v>822.295</v>
      </c>
      <c r="FG35" s="260">
        <f t="shared" si="43"/>
        <v>36200.75943436798</v>
      </c>
      <c r="FH35" s="219">
        <f t="shared" si="43"/>
        <v>10912.121000000001</v>
      </c>
      <c r="FI35" s="260">
        <v>2197.49818717171</v>
      </c>
      <c r="FJ35" s="219">
        <v>863.8280000000002</v>
      </c>
      <c r="FK35" s="219">
        <v>3438.0252910043955</v>
      </c>
      <c r="FL35" s="219">
        <v>1234.083</v>
      </c>
      <c r="FM35" s="219">
        <v>2644.276640954739</v>
      </c>
      <c r="FN35" s="219">
        <v>1309.748</v>
      </c>
      <c r="FO35" s="219">
        <v>4615.214995929999</v>
      </c>
      <c r="FP35" s="219">
        <v>1698.924</v>
      </c>
      <c r="FQ35" s="219">
        <v>3140.4845673800005</v>
      </c>
      <c r="FR35" s="219">
        <v>1154.879</v>
      </c>
      <c r="FS35" s="219">
        <v>5243.537696219998</v>
      </c>
      <c r="FT35" s="219">
        <v>1384.494</v>
      </c>
      <c r="FU35" s="219">
        <v>2368.276537439999</v>
      </c>
      <c r="FV35" s="219">
        <v>1520.3870000000004</v>
      </c>
      <c r="FW35" s="219">
        <v>3234.5277390999995</v>
      </c>
      <c r="FX35" s="219">
        <v>1436.7709999999997</v>
      </c>
      <c r="FY35" s="219">
        <v>3838.3524980799994</v>
      </c>
      <c r="FZ35" s="219">
        <v>1525.4249999999993</v>
      </c>
      <c r="GA35" s="219">
        <v>3962.261194999999</v>
      </c>
      <c r="GB35" s="219">
        <v>1940.6090000000013</v>
      </c>
      <c r="GC35" s="94">
        <v>5066.390515000001</v>
      </c>
      <c r="GD35" s="94">
        <v>1894.0969999999995</v>
      </c>
      <c r="GE35" s="219">
        <v>3445.7788849999997</v>
      </c>
      <c r="GF35" s="219">
        <v>1550.0979999999995</v>
      </c>
      <c r="GG35" s="219">
        <f t="shared" si="44"/>
        <v>43194.62474828084</v>
      </c>
      <c r="GH35" s="219">
        <f t="shared" si="44"/>
        <v>17513.343</v>
      </c>
      <c r="GI35" s="313">
        <v>3751.8621679999983</v>
      </c>
      <c r="GJ35" s="290">
        <v>1281.8180000000002</v>
      </c>
      <c r="GK35" s="219">
        <v>3139.280493999999</v>
      </c>
      <c r="GL35" s="219">
        <v>1403.1499999999996</v>
      </c>
      <c r="GM35" s="260">
        <v>2685.1449</v>
      </c>
      <c r="GN35" s="365">
        <v>1130.583</v>
      </c>
      <c r="GO35" s="219">
        <v>3076.18672</v>
      </c>
      <c r="GP35" s="219">
        <v>1594.334</v>
      </c>
      <c r="GQ35" s="219">
        <v>1834.723719</v>
      </c>
      <c r="GR35" s="219">
        <v>782.325</v>
      </c>
      <c r="GS35" s="219">
        <v>2860.12492</v>
      </c>
      <c r="GT35" s="219">
        <v>1019.695</v>
      </c>
      <c r="GU35" s="219">
        <v>1883.942826</v>
      </c>
      <c r="GV35" s="219">
        <v>1002.889</v>
      </c>
      <c r="GW35" s="219">
        <v>2292.779505</v>
      </c>
      <c r="GX35" s="219">
        <v>1193.122</v>
      </c>
      <c r="GY35" s="219">
        <v>2341.5487493760593</v>
      </c>
      <c r="GZ35" s="219">
        <v>1280.284</v>
      </c>
      <c r="HA35" s="219">
        <v>2301.656856</v>
      </c>
      <c r="HB35" s="219">
        <v>820.784</v>
      </c>
      <c r="HC35" s="219">
        <v>1481.037054</v>
      </c>
      <c r="HD35" s="219">
        <v>886.987</v>
      </c>
      <c r="HE35" s="219">
        <v>2961.1054099999997</v>
      </c>
      <c r="HF35" s="219">
        <v>1277.6569999999997</v>
      </c>
      <c r="HG35" s="219">
        <v>2818.6519340000004</v>
      </c>
      <c r="HH35" s="219">
        <v>1010.946</v>
      </c>
      <c r="HI35" s="219">
        <v>1886.790236</v>
      </c>
      <c r="HJ35" s="219">
        <v>1101.579</v>
      </c>
      <c r="HK35" s="219">
        <v>1542.9850120000008</v>
      </c>
      <c r="HL35" s="219">
        <v>958.2349999999997</v>
      </c>
      <c r="HM35" s="219">
        <v>3036.3429450000003</v>
      </c>
      <c r="HN35" s="219">
        <v>1238.973</v>
      </c>
      <c r="HO35" s="219">
        <v>3930.9324710000005</v>
      </c>
      <c r="HP35" s="219">
        <v>1531.705</v>
      </c>
      <c r="HQ35" s="219">
        <v>3686.011548</v>
      </c>
      <c r="HR35" s="219">
        <v>1442.243</v>
      </c>
      <c r="HS35" s="219">
        <v>3780.0120730000003</v>
      </c>
      <c r="HT35" s="219">
        <v>1395.199</v>
      </c>
      <c r="HU35" s="219">
        <v>3360.812858</v>
      </c>
      <c r="HV35" s="219">
        <v>1466.5999999999997</v>
      </c>
      <c r="HW35" s="94">
        <f>+GI35+GK35+GM35+GO35+GQ35+GS35+GU35+GW35</f>
        <v>21524.045251999996</v>
      </c>
      <c r="HX35" s="97">
        <f>+GJ35+GL35+GN35+GP35+GR35+GT35+GV35+GX35</f>
        <v>9407.916</v>
      </c>
      <c r="HY35" s="94">
        <f>+HG35+HI35+HK35+HM35+HO35+HQ35+HS35+HU35</f>
        <v>24042.539077000005</v>
      </c>
      <c r="HZ35" s="97">
        <f>+HH35+HJ35+HL35+HN35+HP35+HR35+HT35+HV35</f>
        <v>10145.480000000001</v>
      </c>
    </row>
    <row r="36" spans="1:234" ht="15.75">
      <c r="A36" s="234"/>
      <c r="B36" s="79"/>
      <c r="C36" s="10"/>
      <c r="D36" s="11"/>
      <c r="E36" s="11"/>
      <c r="F36" s="11"/>
      <c r="G36" s="20"/>
      <c r="H36" s="71"/>
      <c r="I36" s="75"/>
      <c r="J36" s="76"/>
      <c r="K36" s="94"/>
      <c r="L36" s="37"/>
      <c r="M36" s="95"/>
      <c r="N36" s="96"/>
      <c r="O36" s="94"/>
      <c r="P36" s="37"/>
      <c r="Q36" s="94"/>
      <c r="R36" s="76"/>
      <c r="S36" s="94"/>
      <c r="T36" s="97"/>
      <c r="U36" s="94"/>
      <c r="V36" s="97"/>
      <c r="W36" s="94"/>
      <c r="X36" s="97"/>
      <c r="Y36" s="94"/>
      <c r="Z36" s="97"/>
      <c r="AA36" s="98"/>
      <c r="AB36" s="99"/>
      <c r="AC36" s="94"/>
      <c r="AD36" s="97"/>
      <c r="AE36" s="100"/>
      <c r="AF36" s="99"/>
      <c r="AG36" s="99"/>
      <c r="AH36" s="99"/>
      <c r="AI36" s="291"/>
      <c r="AJ36" s="299"/>
      <c r="AK36" s="291"/>
      <c r="AL36" s="299"/>
      <c r="AM36" s="320"/>
      <c r="AN36" s="297"/>
      <c r="AO36" s="295"/>
      <c r="AP36" s="297"/>
      <c r="AQ36" s="294"/>
      <c r="AR36" s="297"/>
      <c r="AS36" s="297"/>
      <c r="AT36" s="297"/>
      <c r="AU36" s="94"/>
      <c r="AV36" s="97"/>
      <c r="AW36" s="87"/>
      <c r="AX36" s="89"/>
      <c r="AY36" s="87"/>
      <c r="AZ36" s="75"/>
      <c r="BA36" s="87"/>
      <c r="BB36" s="75"/>
      <c r="BC36" s="87"/>
      <c r="BD36" s="75"/>
      <c r="BE36" s="87"/>
      <c r="BF36" s="75"/>
      <c r="BG36" s="75"/>
      <c r="BH36" s="94"/>
      <c r="BI36" s="94"/>
      <c r="BJ36" s="75"/>
      <c r="BK36" s="94"/>
      <c r="BL36" s="75"/>
      <c r="BM36" s="75"/>
      <c r="BN36" s="75"/>
      <c r="BO36" s="299"/>
      <c r="BP36" s="299"/>
      <c r="BQ36" s="89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169"/>
      <c r="CF36" s="169"/>
      <c r="CG36" s="169"/>
      <c r="CH36" s="169"/>
      <c r="CI36" s="169"/>
      <c r="CJ36" s="169"/>
      <c r="CK36" s="87"/>
      <c r="CL36" s="87"/>
      <c r="CM36" s="87"/>
      <c r="CN36" s="174"/>
      <c r="CO36" s="263"/>
      <c r="CP36" s="263"/>
      <c r="CQ36" s="87"/>
      <c r="CR36" s="191"/>
      <c r="CS36" s="252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72"/>
      <c r="DH36" s="300"/>
      <c r="DI36" s="172"/>
      <c r="DJ36" s="300"/>
      <c r="DK36" s="172"/>
      <c r="DL36" s="300"/>
      <c r="DM36" s="172"/>
      <c r="DN36" s="300"/>
      <c r="DO36" s="300"/>
      <c r="DP36" s="300"/>
      <c r="DQ36" s="300"/>
      <c r="DR36" s="300"/>
      <c r="DS36" s="300"/>
      <c r="DT36" s="300"/>
      <c r="DU36" s="300"/>
      <c r="DV36" s="300"/>
      <c r="DW36" s="300"/>
      <c r="DX36" s="300"/>
      <c r="DY36" s="172"/>
      <c r="DZ36" s="301"/>
      <c r="EA36" s="301"/>
      <c r="EB36" s="301"/>
      <c r="EC36" s="301"/>
      <c r="ED36" s="301"/>
      <c r="EE36" s="172"/>
      <c r="EF36" s="301"/>
      <c r="EG36" s="260"/>
      <c r="EH36" s="219"/>
      <c r="EI36" s="172"/>
      <c r="EJ36" s="301"/>
      <c r="EK36" s="172"/>
      <c r="EL36" s="301"/>
      <c r="EM36" s="301"/>
      <c r="EN36" s="301"/>
      <c r="EO36" s="301"/>
      <c r="EP36" s="301"/>
      <c r="EQ36" s="301"/>
      <c r="ER36" s="301"/>
      <c r="ES36" s="301"/>
      <c r="ET36" s="301"/>
      <c r="EU36" s="301"/>
      <c r="EV36" s="301"/>
      <c r="EW36" s="301"/>
      <c r="EX36" s="301"/>
      <c r="EY36" s="301"/>
      <c r="EZ36" s="301"/>
      <c r="FA36" s="311"/>
      <c r="FB36" s="311"/>
      <c r="FC36" s="311"/>
      <c r="FD36" s="311"/>
      <c r="FE36" s="311"/>
      <c r="FF36" s="311"/>
      <c r="FG36" s="252"/>
      <c r="FH36" s="191"/>
      <c r="FI36" s="252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280"/>
      <c r="GJ36" s="289"/>
      <c r="GK36" s="191"/>
      <c r="GL36" s="191"/>
      <c r="GM36" s="191"/>
      <c r="GN36" s="364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373"/>
      <c r="HH36" s="373"/>
      <c r="HI36" s="373"/>
      <c r="HJ36" s="373"/>
      <c r="HK36" s="373"/>
      <c r="HL36" s="373"/>
      <c r="HM36" s="373"/>
      <c r="HN36" s="373"/>
      <c r="HO36" s="373"/>
      <c r="HP36" s="373"/>
      <c r="HQ36" s="373"/>
      <c r="HR36" s="373"/>
      <c r="HS36" s="373"/>
      <c r="HT36" s="373"/>
      <c r="HU36" s="373"/>
      <c r="HV36" s="373"/>
      <c r="HW36" s="291"/>
      <c r="HX36" s="299"/>
      <c r="HY36" s="320"/>
      <c r="HZ36" s="297"/>
    </row>
    <row r="37" spans="1:234" ht="15.75">
      <c r="A37" s="233" t="s">
        <v>98</v>
      </c>
      <c r="B37" s="42" t="s">
        <v>11</v>
      </c>
      <c r="C37" s="81">
        <v>13989485732</v>
      </c>
      <c r="D37" s="82">
        <v>8031741</v>
      </c>
      <c r="E37" s="82">
        <v>15597824331</v>
      </c>
      <c r="F37" s="82">
        <v>8929741</v>
      </c>
      <c r="G37" s="83">
        <v>11510058080</v>
      </c>
      <c r="H37" s="84">
        <v>5785829</v>
      </c>
      <c r="I37" s="85">
        <v>11752632496</v>
      </c>
      <c r="J37" s="86">
        <v>4759606</v>
      </c>
      <c r="K37" s="87">
        <v>18804.7</v>
      </c>
      <c r="L37" s="88">
        <v>6564</v>
      </c>
      <c r="M37" s="87">
        <v>16536.2</v>
      </c>
      <c r="N37" s="88">
        <v>6523</v>
      </c>
      <c r="O37" s="87">
        <v>30949.2</v>
      </c>
      <c r="P37" s="88">
        <v>7167</v>
      </c>
      <c r="Q37" s="87">
        <v>31844.7</v>
      </c>
      <c r="R37" s="86">
        <v>8419</v>
      </c>
      <c r="S37" s="87">
        <v>32881.899999999994</v>
      </c>
      <c r="T37" s="89">
        <v>10387</v>
      </c>
      <c r="U37" s="87">
        <v>42024.299999999996</v>
      </c>
      <c r="V37" s="89">
        <v>11723</v>
      </c>
      <c r="W37" s="87">
        <v>46487.600000000006</v>
      </c>
      <c r="X37" s="89">
        <v>10849</v>
      </c>
      <c r="Y37" s="87">
        <v>109905.1</v>
      </c>
      <c r="Z37" s="89">
        <v>34888.5</v>
      </c>
      <c r="AA37" s="90">
        <v>158909.5</v>
      </c>
      <c r="AB37" s="89">
        <v>32769</v>
      </c>
      <c r="AC37" s="87">
        <v>89159.6</v>
      </c>
      <c r="AD37" s="89">
        <v>17974</v>
      </c>
      <c r="AE37" s="87">
        <f>SUM(AE39:AE43)</f>
        <v>130118.20000000001</v>
      </c>
      <c r="AF37" s="189">
        <f aca="true" t="shared" si="45" ref="AF37:BY37">SUM(AF39:AF43)</f>
        <v>20189.1</v>
      </c>
      <c r="AG37" s="87">
        <f t="shared" si="45"/>
        <v>143762.1</v>
      </c>
      <c r="AH37" s="89">
        <f t="shared" si="45"/>
        <v>23445.800000000003</v>
      </c>
      <c r="AI37" s="87">
        <f t="shared" si="45"/>
        <v>168259.913901</v>
      </c>
      <c r="AJ37" s="89">
        <f t="shared" si="45"/>
        <v>38624.54</v>
      </c>
      <c r="AK37" s="87">
        <f t="shared" si="45"/>
        <v>227973.55753400005</v>
      </c>
      <c r="AL37" s="89">
        <f t="shared" si="45"/>
        <v>36587.76</v>
      </c>
      <c r="AM37" s="87">
        <f t="shared" si="45"/>
        <v>243885.53785800003</v>
      </c>
      <c r="AN37" s="89">
        <f t="shared" si="45"/>
        <v>29233.174000000003</v>
      </c>
      <c r="AO37" s="252">
        <f t="shared" si="45"/>
        <v>318511.45666142483</v>
      </c>
      <c r="AP37" s="191">
        <f t="shared" si="45"/>
        <v>27162.49</v>
      </c>
      <c r="AQ37" s="252">
        <f t="shared" si="45"/>
        <v>254623.2745779858</v>
      </c>
      <c r="AR37" s="191">
        <f t="shared" si="45"/>
        <v>32256.654999999995</v>
      </c>
      <c r="AS37" s="252">
        <f t="shared" si="45"/>
        <v>344450.2244094928</v>
      </c>
      <c r="AT37" s="191">
        <f t="shared" si="45"/>
        <v>32222.31</v>
      </c>
      <c r="AU37" s="191">
        <f t="shared" si="45"/>
        <v>23596.563637</v>
      </c>
      <c r="AV37" s="191">
        <f t="shared" si="45"/>
        <v>4093.649</v>
      </c>
      <c r="AW37" s="191">
        <f t="shared" si="45"/>
        <v>39190.477759</v>
      </c>
      <c r="AX37" s="191">
        <f t="shared" si="45"/>
        <v>6499.351999999999</v>
      </c>
      <c r="AY37" s="191">
        <f t="shared" si="45"/>
        <v>54552.40072600001</v>
      </c>
      <c r="AZ37" s="191">
        <f t="shared" si="45"/>
        <v>9720.603</v>
      </c>
      <c r="BA37" s="191">
        <f t="shared" si="45"/>
        <v>62010.27610800001</v>
      </c>
      <c r="BB37" s="191">
        <f t="shared" si="45"/>
        <v>11154.534</v>
      </c>
      <c r="BC37" s="191">
        <f t="shared" si="45"/>
        <v>74032.09393000002</v>
      </c>
      <c r="BD37" s="191">
        <f t="shared" si="45"/>
        <v>13680.41</v>
      </c>
      <c r="BE37" s="191">
        <f t="shared" si="45"/>
        <v>83999.156204</v>
      </c>
      <c r="BF37" s="191">
        <f t="shared" si="45"/>
        <v>15355.133999999998</v>
      </c>
      <c r="BG37" s="191">
        <f t="shared" si="45"/>
        <v>99724.04013600001</v>
      </c>
      <c r="BH37" s="191">
        <f t="shared" si="45"/>
        <v>17707.743</v>
      </c>
      <c r="BI37" s="191">
        <f t="shared" si="45"/>
        <v>116341.607582</v>
      </c>
      <c r="BJ37" s="191">
        <f t="shared" si="45"/>
        <v>20235.738999999998</v>
      </c>
      <c r="BK37" s="191">
        <f t="shared" si="45"/>
        <v>137649.27012</v>
      </c>
      <c r="BL37" s="191">
        <f t="shared" si="45"/>
        <v>23568.79</v>
      </c>
      <c r="BM37" s="191">
        <f t="shared" si="45"/>
        <v>150789.994527</v>
      </c>
      <c r="BN37" s="191">
        <f t="shared" si="45"/>
        <v>31336.225</v>
      </c>
      <c r="BO37" s="191">
        <f t="shared" si="45"/>
        <v>168259.913901</v>
      </c>
      <c r="BP37" s="191">
        <f t="shared" si="45"/>
        <v>38624.54</v>
      </c>
      <c r="BQ37" s="191">
        <f t="shared" si="45"/>
        <v>13166.810757</v>
      </c>
      <c r="BR37" s="191">
        <f t="shared" si="45"/>
        <v>2382.363</v>
      </c>
      <c r="BS37" s="191">
        <f t="shared" si="45"/>
        <v>13328.155243000001</v>
      </c>
      <c r="BT37" s="191">
        <f t="shared" si="45"/>
        <v>4633.399</v>
      </c>
      <c r="BU37" s="191">
        <f t="shared" si="45"/>
        <v>26494.966</v>
      </c>
      <c r="BV37" s="191">
        <f t="shared" si="45"/>
        <v>7015.762000000001</v>
      </c>
      <c r="BW37" s="191">
        <f t="shared" si="45"/>
        <v>11958.062443</v>
      </c>
      <c r="BX37" s="191">
        <f t="shared" si="45"/>
        <v>3012.044</v>
      </c>
      <c r="BY37" s="191">
        <f t="shared" si="45"/>
        <v>10849.206608</v>
      </c>
      <c r="BZ37" s="191">
        <f aca="true" t="shared" si="46" ref="BZ37:EK37">SUM(BZ39:BZ43)</f>
        <v>1783.6359999999997</v>
      </c>
      <c r="CA37" s="191">
        <f t="shared" si="46"/>
        <v>35653.740915</v>
      </c>
      <c r="CB37" s="191">
        <f t="shared" si="46"/>
        <v>3527.431</v>
      </c>
      <c r="CC37" s="191">
        <f t="shared" si="46"/>
        <v>16584.623809</v>
      </c>
      <c r="CD37" s="191">
        <f t="shared" si="46"/>
        <v>2954.7369999999996</v>
      </c>
      <c r="CE37" s="191">
        <f t="shared" si="46"/>
        <v>14996.904922999998</v>
      </c>
      <c r="CF37" s="191">
        <f t="shared" si="46"/>
        <v>2849.7490000000003</v>
      </c>
      <c r="CG37" s="191">
        <f t="shared" si="46"/>
        <v>19525.72134</v>
      </c>
      <c r="CH37" s="191">
        <f t="shared" si="46"/>
        <v>2722.968</v>
      </c>
      <c r="CI37" s="191">
        <f t="shared" si="46"/>
        <v>17353.424629</v>
      </c>
      <c r="CJ37" s="191">
        <f t="shared" si="46"/>
        <v>2501.4919999999997</v>
      </c>
      <c r="CK37" s="191">
        <f t="shared" si="46"/>
        <v>27115.390529999997</v>
      </c>
      <c r="CL37" s="191">
        <f t="shared" si="46"/>
        <v>3484.6480000000006</v>
      </c>
      <c r="CM37" s="191">
        <f t="shared" si="46"/>
        <v>20011.659709</v>
      </c>
      <c r="CN37" s="191">
        <f t="shared" si="46"/>
        <v>2824.981</v>
      </c>
      <c r="CO37" s="191">
        <f t="shared" si="46"/>
        <v>27429.856627999998</v>
      </c>
      <c r="CP37" s="191">
        <f t="shared" si="46"/>
        <v>3910.3120000000004</v>
      </c>
      <c r="CQ37" s="191">
        <f t="shared" si="46"/>
        <v>49302.235050999996</v>
      </c>
      <c r="CR37" s="191">
        <f t="shared" si="46"/>
        <v>11811.442</v>
      </c>
      <c r="CS37" s="191">
        <f t="shared" si="46"/>
        <v>84955.975966</v>
      </c>
      <c r="CT37" s="191">
        <f t="shared" si="46"/>
        <v>15338.873</v>
      </c>
      <c r="CU37" s="191">
        <f t="shared" si="46"/>
        <v>116537.50469799999</v>
      </c>
      <c r="CV37" s="191">
        <f t="shared" si="46"/>
        <v>21143.358999999997</v>
      </c>
      <c r="CW37" s="191">
        <f t="shared" si="46"/>
        <v>136063.226038</v>
      </c>
      <c r="CX37" s="191">
        <f t="shared" si="46"/>
        <v>23866.327</v>
      </c>
      <c r="CY37" s="191">
        <f t="shared" si="46"/>
        <v>153416.650667</v>
      </c>
      <c r="CZ37" s="191">
        <f t="shared" si="46"/>
        <v>26367.819</v>
      </c>
      <c r="DA37" s="191">
        <f t="shared" si="46"/>
        <v>180532.04119699998</v>
      </c>
      <c r="DB37" s="191">
        <f t="shared" si="46"/>
        <v>29852.467</v>
      </c>
      <c r="DC37" s="191">
        <f t="shared" si="46"/>
        <v>200543.700906</v>
      </c>
      <c r="DD37" s="191">
        <f t="shared" si="46"/>
        <v>32677.448</v>
      </c>
      <c r="DE37" s="191">
        <f t="shared" si="46"/>
        <v>227973.55753400002</v>
      </c>
      <c r="DF37" s="191">
        <f t="shared" si="46"/>
        <v>36587.76</v>
      </c>
      <c r="DG37" s="191">
        <f t="shared" si="46"/>
        <v>21175.762953</v>
      </c>
      <c r="DH37" s="191">
        <f t="shared" si="46"/>
        <v>2884.9240000000004</v>
      </c>
      <c r="DI37" s="191">
        <f t="shared" si="46"/>
        <v>18984.638705999998</v>
      </c>
      <c r="DJ37" s="191">
        <f t="shared" si="46"/>
        <v>2910.371</v>
      </c>
      <c r="DK37" s="191">
        <f t="shared" si="46"/>
        <v>12476.413206</v>
      </c>
      <c r="DL37" s="191">
        <f t="shared" si="46"/>
        <v>3025.3230000000003</v>
      </c>
      <c r="DM37" s="191">
        <f t="shared" si="46"/>
        <v>30134.187137</v>
      </c>
      <c r="DN37" s="191">
        <f t="shared" si="46"/>
        <v>3139.115</v>
      </c>
      <c r="DO37" s="191">
        <f t="shared" si="46"/>
        <v>17322.633211</v>
      </c>
      <c r="DP37" s="191">
        <f t="shared" si="46"/>
        <v>2142.22</v>
      </c>
      <c r="DQ37" s="191">
        <f t="shared" si="46"/>
        <v>19834.911828000004</v>
      </c>
      <c r="DR37" s="191">
        <f t="shared" si="46"/>
        <v>2466.394</v>
      </c>
      <c r="DS37" s="191">
        <f t="shared" si="46"/>
        <v>16625.978826</v>
      </c>
      <c r="DT37" s="191">
        <f t="shared" si="46"/>
        <v>1829.1680000000001</v>
      </c>
      <c r="DU37" s="191">
        <f t="shared" si="46"/>
        <v>17878.378894</v>
      </c>
      <c r="DV37" s="191">
        <f t="shared" si="46"/>
        <v>1940.6819999999998</v>
      </c>
      <c r="DW37" s="191">
        <f t="shared" si="46"/>
        <v>19451.712471</v>
      </c>
      <c r="DX37" s="191">
        <f t="shared" si="46"/>
        <v>2262.9100000000003</v>
      </c>
      <c r="DY37" s="191">
        <f t="shared" si="46"/>
        <v>16774.402505</v>
      </c>
      <c r="DZ37" s="191">
        <f t="shared" si="46"/>
        <v>2380.679</v>
      </c>
      <c r="EA37" s="191">
        <f t="shared" si="46"/>
        <v>19231.700972</v>
      </c>
      <c r="EB37" s="191">
        <f t="shared" si="46"/>
        <v>2051.027</v>
      </c>
      <c r="EC37" s="191">
        <f t="shared" si="46"/>
        <v>33994.817149</v>
      </c>
      <c r="ED37" s="191">
        <f t="shared" si="46"/>
        <v>2200.361</v>
      </c>
      <c r="EE37" s="191">
        <f t="shared" si="46"/>
        <v>243885.53785800003</v>
      </c>
      <c r="EF37" s="191">
        <f t="shared" si="46"/>
        <v>29233.174000000003</v>
      </c>
      <c r="EG37" s="191">
        <f t="shared" si="46"/>
        <v>209890.72070900002</v>
      </c>
      <c r="EH37" s="191">
        <f t="shared" si="46"/>
        <v>27032.813000000002</v>
      </c>
      <c r="EI37" s="191">
        <f t="shared" si="46"/>
        <v>26671.886974</v>
      </c>
      <c r="EJ37" s="191">
        <f t="shared" si="46"/>
        <v>2949.456</v>
      </c>
      <c r="EK37" s="191">
        <f t="shared" si="46"/>
        <v>16042.599396999998</v>
      </c>
      <c r="EL37" s="191">
        <f aca="true" t="shared" si="47" ref="EL37:HY37">SUM(EL39:EL43)</f>
        <v>1925.8439999999998</v>
      </c>
      <c r="EM37" s="191">
        <f t="shared" si="47"/>
        <v>65826.259585</v>
      </c>
      <c r="EN37" s="191">
        <f t="shared" si="47"/>
        <v>2902.666</v>
      </c>
      <c r="EO37" s="191">
        <f t="shared" si="47"/>
        <v>27137.646842000002</v>
      </c>
      <c r="EP37" s="191">
        <f t="shared" si="47"/>
        <v>1966.9250000000002</v>
      </c>
      <c r="EQ37" s="191">
        <f t="shared" si="47"/>
        <v>19988.48245275</v>
      </c>
      <c r="ER37" s="191">
        <f t="shared" si="47"/>
        <v>1899.5169999999998</v>
      </c>
      <c r="ES37" s="191">
        <f t="shared" si="47"/>
        <v>18474.523445969997</v>
      </c>
      <c r="ET37" s="191">
        <f t="shared" si="47"/>
        <v>2327.883</v>
      </c>
      <c r="EU37" s="191">
        <f t="shared" si="47"/>
        <v>17335.577402268445</v>
      </c>
      <c r="EV37" s="191">
        <f t="shared" si="47"/>
        <v>2076.783</v>
      </c>
      <c r="EW37" s="191">
        <f t="shared" si="47"/>
        <v>33287.237569906814</v>
      </c>
      <c r="EX37" s="191">
        <f t="shared" si="47"/>
        <v>2081.658</v>
      </c>
      <c r="EY37" s="191">
        <f t="shared" si="47"/>
        <v>20619.602624005158</v>
      </c>
      <c r="EZ37" s="191">
        <f t="shared" si="47"/>
        <v>1873.4339999999997</v>
      </c>
      <c r="FA37" s="191">
        <f t="shared" si="47"/>
        <v>34298.20489023576</v>
      </c>
      <c r="FB37" s="191">
        <f t="shared" si="47"/>
        <v>2420.5589999999997</v>
      </c>
      <c r="FC37" s="191">
        <f t="shared" si="47"/>
        <v>18713.768558321422</v>
      </c>
      <c r="FD37" s="191">
        <f t="shared" si="47"/>
        <v>2150.8</v>
      </c>
      <c r="FE37" s="191">
        <f t="shared" si="47"/>
        <v>20115.66691996721</v>
      </c>
      <c r="FF37" s="191">
        <f t="shared" si="47"/>
        <v>2586.965</v>
      </c>
      <c r="FG37" s="191">
        <f t="shared" si="47"/>
        <v>318511.45666142483</v>
      </c>
      <c r="FH37" s="191">
        <f t="shared" si="47"/>
        <v>27162.49</v>
      </c>
      <c r="FI37" s="191">
        <f t="shared" si="47"/>
        <v>29048.96098033169</v>
      </c>
      <c r="FJ37" s="191">
        <f t="shared" si="47"/>
        <v>2123.917</v>
      </c>
      <c r="FK37" s="191">
        <f t="shared" si="47"/>
        <v>11336.857788843667</v>
      </c>
      <c r="FL37" s="191">
        <f t="shared" si="47"/>
        <v>2302.7790000000005</v>
      </c>
      <c r="FM37" s="191">
        <f t="shared" si="47"/>
        <v>24461.88435436045</v>
      </c>
      <c r="FN37" s="191">
        <f t="shared" si="47"/>
        <v>2552.663</v>
      </c>
      <c r="FO37" s="191">
        <f t="shared" si="47"/>
        <v>16072.339763030002</v>
      </c>
      <c r="FP37" s="191">
        <f t="shared" si="47"/>
        <v>2150.198</v>
      </c>
      <c r="FQ37" s="191">
        <f t="shared" si="47"/>
        <v>21398.583059909997</v>
      </c>
      <c r="FR37" s="191">
        <f t="shared" si="47"/>
        <v>2180.5939999999996</v>
      </c>
      <c r="FS37" s="191">
        <f t="shared" si="47"/>
        <v>23471.48854669</v>
      </c>
      <c r="FT37" s="191">
        <f t="shared" si="47"/>
        <v>2979.605</v>
      </c>
      <c r="FU37" s="191">
        <f t="shared" si="47"/>
        <v>18031.879492670003</v>
      </c>
      <c r="FV37" s="191">
        <f t="shared" si="47"/>
        <v>2695.396</v>
      </c>
      <c r="FW37" s="191">
        <f t="shared" si="47"/>
        <v>17113.23490388</v>
      </c>
      <c r="FX37" s="191">
        <f t="shared" si="47"/>
        <v>2221.517</v>
      </c>
      <c r="FY37" s="191">
        <f t="shared" si="47"/>
        <v>18958.98334227</v>
      </c>
      <c r="FZ37" s="191">
        <f t="shared" si="47"/>
        <v>2702.7049999999995</v>
      </c>
      <c r="GA37" s="191">
        <f t="shared" si="47"/>
        <v>16928.18349</v>
      </c>
      <c r="GB37" s="191">
        <f t="shared" si="47"/>
        <v>3016.641999999999</v>
      </c>
      <c r="GC37" s="191">
        <f t="shared" si="47"/>
        <v>23971.57423</v>
      </c>
      <c r="GD37" s="191">
        <f t="shared" si="47"/>
        <v>3342.4629999999993</v>
      </c>
      <c r="GE37" s="191">
        <f t="shared" si="47"/>
        <v>33829.304626000005</v>
      </c>
      <c r="GF37" s="191">
        <f t="shared" si="47"/>
        <v>3988.175999999999</v>
      </c>
      <c r="GG37" s="191">
        <f t="shared" si="47"/>
        <v>254623.2745779858</v>
      </c>
      <c r="GH37" s="191">
        <f t="shared" si="47"/>
        <v>32256.654999999995</v>
      </c>
      <c r="GI37" s="280">
        <f t="shared" si="47"/>
        <v>103548.111601</v>
      </c>
      <c r="GJ37" s="289">
        <f t="shared" si="47"/>
        <v>4585.000999999999</v>
      </c>
      <c r="GK37" s="191">
        <f t="shared" si="47"/>
        <v>39085.31398299999</v>
      </c>
      <c r="GL37" s="191">
        <f t="shared" si="47"/>
        <v>4565.228999999998</v>
      </c>
      <c r="GM37" s="191">
        <f t="shared" si="47"/>
        <v>50650.803205</v>
      </c>
      <c r="GN37" s="364">
        <f t="shared" si="47"/>
        <v>3771.8990000000003</v>
      </c>
      <c r="GO37" s="191">
        <f t="shared" si="47"/>
        <v>21275.94331</v>
      </c>
      <c r="GP37" s="191">
        <f t="shared" si="47"/>
        <v>2352.371</v>
      </c>
      <c r="GQ37" s="191">
        <f t="shared" si="47"/>
        <v>13993.722765000002</v>
      </c>
      <c r="GR37" s="191">
        <f t="shared" si="47"/>
        <v>1518.623</v>
      </c>
      <c r="GS37" s="191">
        <f t="shared" si="47"/>
        <v>16693.340337</v>
      </c>
      <c r="GT37" s="191">
        <f t="shared" si="47"/>
        <v>2104.678</v>
      </c>
      <c r="GU37" s="191">
        <f t="shared" si="47"/>
        <v>12380.867897</v>
      </c>
      <c r="GV37" s="191">
        <f t="shared" si="47"/>
        <v>1454.163</v>
      </c>
      <c r="GW37" s="191">
        <f t="shared" si="47"/>
        <v>14657.01656</v>
      </c>
      <c r="GX37" s="191">
        <f t="shared" si="47"/>
        <v>1670.351</v>
      </c>
      <c r="GY37" s="191">
        <f t="shared" si="47"/>
        <v>13154.429373492847</v>
      </c>
      <c r="GZ37" s="191">
        <f t="shared" si="47"/>
        <v>2204.983</v>
      </c>
      <c r="HA37" s="191">
        <f t="shared" si="47"/>
        <v>22024.186325</v>
      </c>
      <c r="HB37" s="191">
        <f t="shared" si="47"/>
        <v>2844.7</v>
      </c>
      <c r="HC37" s="191">
        <f t="shared" si="47"/>
        <v>21866.049552999997</v>
      </c>
      <c r="HD37" s="191">
        <f t="shared" si="47"/>
        <v>2364.454</v>
      </c>
      <c r="HE37" s="191">
        <f t="shared" si="47"/>
        <v>15120.4395</v>
      </c>
      <c r="HF37" s="191">
        <f t="shared" si="47"/>
        <v>2785.8579999999997</v>
      </c>
      <c r="HG37" s="191">
        <f t="shared" si="47"/>
        <v>14653.25536</v>
      </c>
      <c r="HH37" s="191">
        <f t="shared" si="47"/>
        <v>2040.494</v>
      </c>
      <c r="HI37" s="191">
        <f t="shared" si="47"/>
        <v>14249.613566</v>
      </c>
      <c r="HJ37" s="191">
        <f t="shared" si="47"/>
        <v>2153.9660000000003</v>
      </c>
      <c r="HK37" s="191">
        <f t="shared" si="47"/>
        <v>19022.11005899999</v>
      </c>
      <c r="HL37" s="191">
        <f t="shared" si="47"/>
        <v>2879.3360000000007</v>
      </c>
      <c r="HM37" s="191">
        <f t="shared" si="47"/>
        <v>16169.796220999997</v>
      </c>
      <c r="HN37" s="191">
        <f t="shared" si="47"/>
        <v>2875.8149999999996</v>
      </c>
      <c r="HO37" s="191">
        <f t="shared" si="47"/>
        <v>18935.161263</v>
      </c>
      <c r="HP37" s="191">
        <f t="shared" si="47"/>
        <v>2333.878</v>
      </c>
      <c r="HQ37" s="252">
        <f t="shared" si="47"/>
        <v>12258.306803</v>
      </c>
      <c r="HR37" s="191">
        <f t="shared" si="47"/>
        <v>2559.011</v>
      </c>
      <c r="HS37" s="252">
        <f t="shared" si="47"/>
        <v>14728.154130999998</v>
      </c>
      <c r="HT37" s="191">
        <f t="shared" si="47"/>
        <v>2247.3929999999996</v>
      </c>
      <c r="HU37" s="252">
        <f t="shared" si="47"/>
        <v>26776.094161999998</v>
      </c>
      <c r="HV37" s="191">
        <f t="shared" si="47"/>
        <v>2466.1310000000003</v>
      </c>
      <c r="HW37" s="87">
        <f t="shared" si="47"/>
        <v>272285.11965799995</v>
      </c>
      <c r="HX37" s="89">
        <f t="shared" si="47"/>
        <v>22022.314999999995</v>
      </c>
      <c r="HY37" s="87">
        <f t="shared" si="47"/>
        <v>136792.491565</v>
      </c>
      <c r="HZ37" s="89">
        <f>SUM(HZ39:IV43)</f>
        <v>19556.023999999998</v>
      </c>
    </row>
    <row r="38" spans="1:234" ht="15.75">
      <c r="A38" s="233"/>
      <c r="B38" s="79"/>
      <c r="C38" s="10"/>
      <c r="D38" s="11"/>
      <c r="E38" s="11"/>
      <c r="F38" s="11"/>
      <c r="G38" s="92"/>
      <c r="H38" s="93"/>
      <c r="I38" s="75"/>
      <c r="J38" s="76"/>
      <c r="K38" s="94"/>
      <c r="L38" s="37"/>
      <c r="M38" s="95"/>
      <c r="N38" s="96"/>
      <c r="O38" s="94"/>
      <c r="P38" s="37"/>
      <c r="Q38" s="94"/>
      <c r="R38" s="76"/>
      <c r="S38" s="94"/>
      <c r="T38" s="97"/>
      <c r="U38" s="94"/>
      <c r="V38" s="97"/>
      <c r="W38" s="94"/>
      <c r="X38" s="97"/>
      <c r="Y38" s="94"/>
      <c r="Z38" s="97"/>
      <c r="AA38" s="98"/>
      <c r="AB38" s="99"/>
      <c r="AC38" s="94"/>
      <c r="AD38" s="97"/>
      <c r="AE38" s="100"/>
      <c r="AF38" s="99"/>
      <c r="AG38" s="10"/>
      <c r="AH38" s="79"/>
      <c r="AI38" s="291"/>
      <c r="AJ38" s="299"/>
      <c r="AK38" s="293"/>
      <c r="AL38" s="97"/>
      <c r="AM38" s="294"/>
      <c r="AN38" s="297"/>
      <c r="AO38" s="295"/>
      <c r="AP38" s="297"/>
      <c r="AQ38" s="294"/>
      <c r="AR38" s="297"/>
      <c r="AS38" s="297"/>
      <c r="AT38" s="297"/>
      <c r="AU38" s="94"/>
      <c r="AV38" s="75"/>
      <c r="AW38" s="87"/>
      <c r="AX38" s="89"/>
      <c r="AY38" s="87"/>
      <c r="AZ38" s="75"/>
      <c r="BA38" s="87"/>
      <c r="BB38" s="75"/>
      <c r="BC38" s="87"/>
      <c r="BD38" s="75"/>
      <c r="BE38" s="87"/>
      <c r="BF38" s="75"/>
      <c r="BG38" s="75"/>
      <c r="BH38" s="94"/>
      <c r="BI38" s="94"/>
      <c r="BJ38" s="75"/>
      <c r="BK38" s="94"/>
      <c r="BL38" s="75"/>
      <c r="BM38" s="75"/>
      <c r="BN38" s="75"/>
      <c r="BO38" s="299"/>
      <c r="BP38" s="299"/>
      <c r="BQ38" s="89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169"/>
      <c r="CF38" s="169"/>
      <c r="CG38" s="169"/>
      <c r="CH38" s="169"/>
      <c r="CI38" s="169"/>
      <c r="CJ38" s="169"/>
      <c r="CK38" s="87"/>
      <c r="CL38" s="87"/>
      <c r="CM38" s="87"/>
      <c r="CN38" s="87"/>
      <c r="CO38" s="169"/>
      <c r="CP38" s="169"/>
      <c r="CQ38" s="87"/>
      <c r="CR38" s="191"/>
      <c r="CS38" s="252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94"/>
      <c r="DH38" s="300"/>
      <c r="DI38" s="94"/>
      <c r="DJ38" s="300"/>
      <c r="DK38" s="94"/>
      <c r="DL38" s="300"/>
      <c r="DM38" s="300"/>
      <c r="DN38" s="300"/>
      <c r="DO38" s="300"/>
      <c r="DP38" s="300"/>
      <c r="DQ38" s="300"/>
      <c r="DR38" s="300"/>
      <c r="DS38" s="300"/>
      <c r="DT38" s="300"/>
      <c r="DU38" s="300"/>
      <c r="DV38" s="300"/>
      <c r="DW38" s="300"/>
      <c r="DX38" s="300"/>
      <c r="DY38" s="94"/>
      <c r="DZ38" s="301"/>
      <c r="EA38" s="301"/>
      <c r="EB38" s="301"/>
      <c r="EC38" s="301"/>
      <c r="ED38" s="301"/>
      <c r="EE38" s="94"/>
      <c r="EF38" s="301"/>
      <c r="EG38" s="252"/>
      <c r="EH38" s="191"/>
      <c r="EI38" s="94"/>
      <c r="EJ38" s="301"/>
      <c r="EK38" s="94"/>
      <c r="EL38" s="301"/>
      <c r="EM38" s="301"/>
      <c r="EN38" s="301"/>
      <c r="EO38" s="301"/>
      <c r="EP38" s="301"/>
      <c r="EQ38" s="301"/>
      <c r="ER38" s="301"/>
      <c r="ES38" s="301"/>
      <c r="ET38" s="301"/>
      <c r="EU38" s="301"/>
      <c r="EV38" s="301"/>
      <c r="EW38" s="301"/>
      <c r="EX38" s="301"/>
      <c r="EY38" s="301"/>
      <c r="EZ38" s="301"/>
      <c r="FA38" s="301"/>
      <c r="FB38" s="301"/>
      <c r="FC38" s="301"/>
      <c r="FD38" s="301"/>
      <c r="FE38" s="301"/>
      <c r="FF38" s="301"/>
      <c r="FG38" s="252"/>
      <c r="FH38" s="191"/>
      <c r="FI38" s="252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280"/>
      <c r="GJ38" s="289"/>
      <c r="GK38" s="191"/>
      <c r="GL38" s="191"/>
      <c r="GM38" s="191"/>
      <c r="GN38" s="364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372"/>
      <c r="HH38" s="372"/>
      <c r="HI38" s="372"/>
      <c r="HJ38" s="372"/>
      <c r="HK38" s="372"/>
      <c r="HL38" s="372"/>
      <c r="HM38" s="372"/>
      <c r="HN38" s="372"/>
      <c r="HO38" s="372"/>
      <c r="HP38" s="372"/>
      <c r="HQ38" s="372"/>
      <c r="HR38" s="372"/>
      <c r="HS38" s="372"/>
      <c r="HT38" s="372"/>
      <c r="HU38" s="372"/>
      <c r="HV38" s="372"/>
      <c r="HW38" s="293"/>
      <c r="HX38" s="97"/>
      <c r="HY38" s="294"/>
      <c r="HZ38" s="297"/>
    </row>
    <row r="39" spans="1:234" ht="15.75">
      <c r="A39" s="234" t="s">
        <v>99</v>
      </c>
      <c r="B39" s="79" t="s">
        <v>22</v>
      </c>
      <c r="C39" s="104">
        <v>3946146811</v>
      </c>
      <c r="D39" s="105">
        <v>1038434</v>
      </c>
      <c r="E39" s="105">
        <v>4263847488</v>
      </c>
      <c r="F39" s="105">
        <v>845157</v>
      </c>
      <c r="G39" s="92">
        <v>2330906189</v>
      </c>
      <c r="H39" s="93">
        <v>515005</v>
      </c>
      <c r="I39" s="106">
        <v>3215052037</v>
      </c>
      <c r="J39" s="107">
        <v>458215</v>
      </c>
      <c r="K39" s="95">
        <v>6823.1</v>
      </c>
      <c r="L39" s="96">
        <v>664</v>
      </c>
      <c r="M39" s="95">
        <v>4789.2</v>
      </c>
      <c r="N39" s="96">
        <v>628</v>
      </c>
      <c r="O39" s="95">
        <v>5835.8</v>
      </c>
      <c r="P39" s="96">
        <v>681</v>
      </c>
      <c r="Q39" s="95">
        <v>8035.1</v>
      </c>
      <c r="R39" s="107">
        <v>822</v>
      </c>
      <c r="S39" s="94">
        <v>8906.9</v>
      </c>
      <c r="T39" s="97">
        <v>994</v>
      </c>
      <c r="U39" s="94">
        <v>10341.7</v>
      </c>
      <c r="V39" s="97">
        <v>1139</v>
      </c>
      <c r="W39" s="94">
        <v>11824.2</v>
      </c>
      <c r="X39" s="97">
        <v>1118</v>
      </c>
      <c r="Y39" s="94">
        <v>32210.8</v>
      </c>
      <c r="Z39" s="97">
        <v>2467.1</v>
      </c>
      <c r="AA39" s="98">
        <v>18712.7</v>
      </c>
      <c r="AB39" s="99">
        <v>2006</v>
      </c>
      <c r="AC39" s="94">
        <v>16876.1</v>
      </c>
      <c r="AD39" s="97">
        <v>1639</v>
      </c>
      <c r="AE39" s="98">
        <v>47579.8</v>
      </c>
      <c r="AF39" s="99">
        <v>4055.2</v>
      </c>
      <c r="AG39" s="98">
        <v>33466.2</v>
      </c>
      <c r="AH39" s="99">
        <v>3164</v>
      </c>
      <c r="AI39" s="109">
        <v>45585.78794</v>
      </c>
      <c r="AJ39" s="97">
        <v>11380.986</v>
      </c>
      <c r="AK39" s="94">
        <v>84047.42086</v>
      </c>
      <c r="AL39" s="97">
        <v>7553.715</v>
      </c>
      <c r="AM39" s="94">
        <v>94428.844724</v>
      </c>
      <c r="AN39" s="97">
        <v>7696.848999999998</v>
      </c>
      <c r="AO39" s="320">
        <v>121257.91713439791</v>
      </c>
      <c r="AP39" s="296">
        <v>6662.748000000001</v>
      </c>
      <c r="AQ39" s="294">
        <v>60503.23092301916</v>
      </c>
      <c r="AR39" s="297">
        <v>5162.102</v>
      </c>
      <c r="AS39" s="297">
        <v>115296.24773862399</v>
      </c>
      <c r="AT39" s="297">
        <v>5988.413999999998</v>
      </c>
      <c r="AU39" s="94">
        <v>6292.746264000001</v>
      </c>
      <c r="AV39" s="94">
        <v>492.18899999999996</v>
      </c>
      <c r="AW39" s="94">
        <v>9465.485765000001</v>
      </c>
      <c r="AX39" s="94">
        <v>781.24</v>
      </c>
      <c r="AY39" s="94">
        <v>11291.94157</v>
      </c>
      <c r="AZ39" s="94">
        <v>1089.903</v>
      </c>
      <c r="BA39" s="94">
        <v>12388.491428000001</v>
      </c>
      <c r="BB39" s="94">
        <v>1265.507</v>
      </c>
      <c r="BC39" s="94">
        <v>14520.151026</v>
      </c>
      <c r="BD39" s="94">
        <v>1527.042</v>
      </c>
      <c r="BE39" s="94">
        <v>16709.466114000003</v>
      </c>
      <c r="BF39" s="94">
        <v>1741.554</v>
      </c>
      <c r="BG39" s="94">
        <v>19577.762995000005</v>
      </c>
      <c r="BH39" s="94">
        <v>2043.909</v>
      </c>
      <c r="BI39" s="94">
        <v>25219.588665000003</v>
      </c>
      <c r="BJ39" s="94">
        <v>2719.258</v>
      </c>
      <c r="BK39" s="94">
        <v>28642.700647</v>
      </c>
      <c r="BL39" s="94">
        <v>3175.9979999999996</v>
      </c>
      <c r="BM39" s="94">
        <v>35567.719377</v>
      </c>
      <c r="BN39" s="94">
        <v>7238.101</v>
      </c>
      <c r="BO39" s="94">
        <v>45585.78794</v>
      </c>
      <c r="BP39" s="94">
        <v>11380.986</v>
      </c>
      <c r="BQ39" s="94">
        <v>4344.024152</v>
      </c>
      <c r="BR39" s="94">
        <v>389.485</v>
      </c>
      <c r="BS39" s="94">
        <v>2841.054457</v>
      </c>
      <c r="BT39" s="110">
        <v>311.446</v>
      </c>
      <c r="BU39" s="94">
        <f aca="true" t="shared" si="48" ref="BU39:BV43">+BS39+BQ39</f>
        <v>7185.078609</v>
      </c>
      <c r="BV39" s="110">
        <f t="shared" si="48"/>
        <v>700.931</v>
      </c>
      <c r="BW39" s="110">
        <v>2751.411897</v>
      </c>
      <c r="BX39" s="110">
        <v>303.586</v>
      </c>
      <c r="BY39" s="110">
        <v>2447.5288739999996</v>
      </c>
      <c r="BZ39" s="110">
        <v>253.654</v>
      </c>
      <c r="CA39" s="303">
        <v>18259.78263</v>
      </c>
      <c r="CB39" s="303">
        <v>818.575</v>
      </c>
      <c r="CC39" s="110">
        <v>3781.053486</v>
      </c>
      <c r="CD39" s="262">
        <v>260.049</v>
      </c>
      <c r="CE39" s="110">
        <v>3910.037676</v>
      </c>
      <c r="CF39" s="110">
        <v>469.237</v>
      </c>
      <c r="CG39" s="110">
        <v>4537.701381</v>
      </c>
      <c r="CH39" s="110">
        <v>704.528</v>
      </c>
      <c r="CI39" s="300">
        <v>7022.143453</v>
      </c>
      <c r="CJ39" s="172">
        <v>532.451</v>
      </c>
      <c r="CK39" s="110">
        <v>11130.831344</v>
      </c>
      <c r="CL39" s="110">
        <v>1160.323</v>
      </c>
      <c r="CM39" s="95">
        <v>11685.043392</v>
      </c>
      <c r="CN39" s="95">
        <v>1016.34</v>
      </c>
      <c r="CO39" s="263">
        <v>11336.808118</v>
      </c>
      <c r="CP39" s="264">
        <v>1334.041</v>
      </c>
      <c r="CQ39" s="95">
        <f aca="true" t="shared" si="49" ref="CQ39:CR43">+BQ39+BS39+BW39+BY39</f>
        <v>12384.01938</v>
      </c>
      <c r="CR39" s="219">
        <f t="shared" si="49"/>
        <v>1258.171</v>
      </c>
      <c r="CS39" s="260">
        <f aca="true" t="shared" si="50" ref="CS39:CT43">+CQ39+CA39</f>
        <v>30643.80201</v>
      </c>
      <c r="CT39" s="219">
        <f t="shared" si="50"/>
        <v>2076.746</v>
      </c>
      <c r="CU39" s="219">
        <f aca="true" t="shared" si="51" ref="CU39:CV43">+CS39+CC39+CE39</f>
        <v>38334.893172</v>
      </c>
      <c r="CV39" s="219">
        <f t="shared" si="51"/>
        <v>2806.032</v>
      </c>
      <c r="CW39" s="191">
        <f t="shared" si="12"/>
        <v>42872.594552999995</v>
      </c>
      <c r="CX39" s="191">
        <f t="shared" si="6"/>
        <v>3510.5600000000004</v>
      </c>
      <c r="CY39" s="219">
        <f aca="true" t="shared" si="52" ref="CY39:DB43">+CW39+CI39</f>
        <v>49894.73800599999</v>
      </c>
      <c r="CZ39" s="219">
        <f t="shared" si="52"/>
        <v>4043.0110000000004</v>
      </c>
      <c r="DA39" s="219">
        <f t="shared" si="52"/>
        <v>61025.56934999999</v>
      </c>
      <c r="DB39" s="219">
        <f t="shared" si="52"/>
        <v>5203.334000000001</v>
      </c>
      <c r="DC39" s="260">
        <f>+CM39+DA39</f>
        <v>72710.612742</v>
      </c>
      <c r="DD39" s="219">
        <f>DB39+CN39</f>
        <v>6219.674000000001</v>
      </c>
      <c r="DE39" s="219">
        <f aca="true" t="shared" si="53" ref="DE39:DF43">+DC39+CO39</f>
        <v>84047.42086</v>
      </c>
      <c r="DF39" s="219">
        <f t="shared" si="53"/>
        <v>7553.715000000001</v>
      </c>
      <c r="DG39" s="94">
        <v>10563.098583</v>
      </c>
      <c r="DH39" s="94">
        <v>781.814</v>
      </c>
      <c r="DI39" s="94">
        <v>8087.423817</v>
      </c>
      <c r="DJ39" s="94">
        <v>763.069</v>
      </c>
      <c r="DK39" s="94">
        <v>3698.900733</v>
      </c>
      <c r="DL39" s="94">
        <v>892.922</v>
      </c>
      <c r="DM39" s="300">
        <v>9483.821832</v>
      </c>
      <c r="DN39" s="300">
        <v>831.586</v>
      </c>
      <c r="DO39" s="197">
        <v>6811.621844</v>
      </c>
      <c r="DP39" s="201">
        <v>553.713</v>
      </c>
      <c r="DQ39" s="306">
        <v>6539.086587</v>
      </c>
      <c r="DR39" s="307">
        <v>632.5359999999995</v>
      </c>
      <c r="DS39" s="197">
        <v>7187.747048</v>
      </c>
      <c r="DT39" s="197">
        <v>515.873</v>
      </c>
      <c r="DU39" s="197">
        <v>3955.593396</v>
      </c>
      <c r="DV39" s="197">
        <v>320.221</v>
      </c>
      <c r="DW39" s="197">
        <v>10685.153162</v>
      </c>
      <c r="DX39" s="197">
        <v>945.558</v>
      </c>
      <c r="DY39" s="197">
        <v>5300.499116</v>
      </c>
      <c r="DZ39" s="197">
        <v>422.783</v>
      </c>
      <c r="EA39" s="197">
        <v>8437.744952</v>
      </c>
      <c r="EB39" s="197">
        <v>535.985</v>
      </c>
      <c r="EC39" s="197">
        <v>13678.153654</v>
      </c>
      <c r="ED39" s="197">
        <v>500.789</v>
      </c>
      <c r="EE39" s="94">
        <f aca="true" t="shared" si="54" ref="EE39:EF43">DG39+DI39+DK39+DM39+DO39+DQ39+DS39+DU39+DW39+DY39+EA39+EC39</f>
        <v>94428.844724</v>
      </c>
      <c r="EF39" s="297">
        <f t="shared" si="54"/>
        <v>7696.848999999998</v>
      </c>
      <c r="EG39" s="260">
        <f aca="true" t="shared" si="55" ref="EG39:EH43">+DG39+DI39+DK39+DM39+DO39+DQ39+DS39+DU39+DW39+DY39+EA39</f>
        <v>80750.69107</v>
      </c>
      <c r="EH39" s="219">
        <f t="shared" si="55"/>
        <v>7196.059999999999</v>
      </c>
      <c r="EI39" s="308">
        <v>10729.733101</v>
      </c>
      <c r="EJ39" s="308">
        <v>559.497</v>
      </c>
      <c r="EK39" s="309">
        <v>5771.113982</v>
      </c>
      <c r="EL39" s="309">
        <v>490.181</v>
      </c>
      <c r="EM39" s="306">
        <v>20560.667323</v>
      </c>
      <c r="EN39" s="306">
        <v>1055.891</v>
      </c>
      <c r="EO39" s="306">
        <v>5563.931654</v>
      </c>
      <c r="EP39" s="306">
        <v>379.639</v>
      </c>
      <c r="EQ39" s="197">
        <v>5217.092062770001</v>
      </c>
      <c r="ER39" s="309">
        <v>379.383</v>
      </c>
      <c r="ES39" s="309">
        <v>8176.005969499997</v>
      </c>
      <c r="ET39" s="309">
        <v>578.911</v>
      </c>
      <c r="EU39" s="309">
        <v>7504.79961112516</v>
      </c>
      <c r="EV39" s="309">
        <v>500.0880000000001</v>
      </c>
      <c r="EW39" s="310">
        <v>25049.564103404704</v>
      </c>
      <c r="EX39" s="310">
        <v>570.172</v>
      </c>
      <c r="EY39" s="311">
        <v>10615.115337895879</v>
      </c>
      <c r="EZ39" s="311">
        <v>630.928</v>
      </c>
      <c r="FA39" s="191">
        <v>6443.838206175657</v>
      </c>
      <c r="FB39" s="191">
        <v>594.425</v>
      </c>
      <c r="FC39" s="312">
        <v>5347.562859838028</v>
      </c>
      <c r="FD39" s="312">
        <v>385.493</v>
      </c>
      <c r="FE39" s="312">
        <v>10278.492923688476</v>
      </c>
      <c r="FF39" s="312">
        <v>538.14</v>
      </c>
      <c r="FG39" s="260">
        <f aca="true" t="shared" si="56" ref="FG39:FH43">+EI39+EK39+EM39+EO39+EQ39+ES39+EU39+EW39+EY39+FA39+FC39+FE39</f>
        <v>121257.91713439791</v>
      </c>
      <c r="FH39" s="219">
        <f t="shared" si="56"/>
        <v>6662.748000000001</v>
      </c>
      <c r="FI39" s="260">
        <v>6214.331288463506</v>
      </c>
      <c r="FJ39" s="219">
        <v>310.1140000000001</v>
      </c>
      <c r="FK39" s="219">
        <v>2619.1497234674634</v>
      </c>
      <c r="FL39" s="219">
        <v>256.00499999999994</v>
      </c>
      <c r="FM39" s="219">
        <v>5403.382745898191</v>
      </c>
      <c r="FN39" s="219">
        <v>428.441</v>
      </c>
      <c r="FO39" s="219">
        <v>7695.148177830002</v>
      </c>
      <c r="FP39" s="219">
        <v>390.243</v>
      </c>
      <c r="FQ39" s="219">
        <v>3605.2643447</v>
      </c>
      <c r="FR39" s="219">
        <v>376.69299999999987</v>
      </c>
      <c r="FS39" s="219">
        <v>5584.423459330002</v>
      </c>
      <c r="FT39" s="219">
        <v>507.735</v>
      </c>
      <c r="FU39" s="219">
        <v>2680.401665880001</v>
      </c>
      <c r="FV39" s="219">
        <v>298.6840000000001</v>
      </c>
      <c r="FW39" s="219">
        <v>6413.19617844</v>
      </c>
      <c r="FX39" s="219">
        <v>347.6420000000001</v>
      </c>
      <c r="FY39" s="219">
        <v>3001.7268560100006</v>
      </c>
      <c r="FZ39" s="219">
        <v>272.4999999999999</v>
      </c>
      <c r="GA39" s="219">
        <v>5579.350106000003</v>
      </c>
      <c r="GB39" s="219">
        <v>1134.3129999999994</v>
      </c>
      <c r="GC39" s="219">
        <v>8677.58366</v>
      </c>
      <c r="GD39" s="219">
        <v>452.4080000000003</v>
      </c>
      <c r="GE39" s="260">
        <v>3029.2727170000003</v>
      </c>
      <c r="GF39" s="260">
        <v>387.32399999999984</v>
      </c>
      <c r="GG39" s="260">
        <f aca="true" t="shared" si="57" ref="GG39:GH43">+FI39+FK39+FM39+FO39+FQ39+FS39+FU39+FW39+FY39+GA39+GC39+GE39</f>
        <v>60503.23092301916</v>
      </c>
      <c r="GH39" s="260">
        <f t="shared" si="57"/>
        <v>5162.102</v>
      </c>
      <c r="GI39" s="313">
        <v>44295.415360000006</v>
      </c>
      <c r="GJ39" s="290">
        <v>880.9949999999994</v>
      </c>
      <c r="GK39" s="260">
        <v>12638.603164000002</v>
      </c>
      <c r="GL39" s="260">
        <v>1121.5689999999993</v>
      </c>
      <c r="GM39" s="260">
        <v>14062.878757</v>
      </c>
      <c r="GN39" s="365">
        <v>891.995</v>
      </c>
      <c r="GO39" s="260">
        <v>5779.240384</v>
      </c>
      <c r="GP39" s="260">
        <v>524.399</v>
      </c>
      <c r="GQ39" s="260">
        <v>5826.405938</v>
      </c>
      <c r="GR39" s="260">
        <v>415.834</v>
      </c>
      <c r="GS39" s="260">
        <v>4629.27009</v>
      </c>
      <c r="GT39" s="260">
        <v>495.257</v>
      </c>
      <c r="GU39" s="260">
        <v>6120.145282</v>
      </c>
      <c r="GV39" s="260">
        <v>338.24</v>
      </c>
      <c r="GW39" s="260">
        <v>5824.175477</v>
      </c>
      <c r="GX39" s="260">
        <v>274.779</v>
      </c>
      <c r="GY39" s="260">
        <v>4430.705973623969</v>
      </c>
      <c r="GZ39" s="260">
        <v>376.77200000000016</v>
      </c>
      <c r="HA39" s="260">
        <v>4449.868342</v>
      </c>
      <c r="HB39" s="260">
        <v>223.059</v>
      </c>
      <c r="HC39" s="260">
        <v>2298.346299</v>
      </c>
      <c r="HD39" s="260">
        <v>198.828</v>
      </c>
      <c r="HE39" s="260">
        <v>4941.192672000002</v>
      </c>
      <c r="HF39" s="260">
        <v>246.68699999999993</v>
      </c>
      <c r="HG39" s="260">
        <v>2980.170528</v>
      </c>
      <c r="HH39" s="260">
        <v>234.91499999999988</v>
      </c>
      <c r="HI39" s="260">
        <v>4195.392244</v>
      </c>
      <c r="HJ39" s="260">
        <v>284.529</v>
      </c>
      <c r="HK39" s="260">
        <v>4901.1421550000005</v>
      </c>
      <c r="HL39" s="260">
        <v>274.5939999999999</v>
      </c>
      <c r="HM39" s="260">
        <v>4585.699933</v>
      </c>
      <c r="HN39" s="260">
        <v>303.88299999999987</v>
      </c>
      <c r="HO39" s="260">
        <v>4952.643065</v>
      </c>
      <c r="HP39" s="260">
        <v>225.07500000000005</v>
      </c>
      <c r="HQ39" s="260">
        <v>3755.76404</v>
      </c>
      <c r="HR39" s="260">
        <v>288.54</v>
      </c>
      <c r="HS39" s="260">
        <v>5195.962051999998</v>
      </c>
      <c r="HT39" s="260">
        <v>492.5829999999998</v>
      </c>
      <c r="HU39" s="260">
        <v>3275.14018</v>
      </c>
      <c r="HV39" s="260">
        <v>322.62499999999983</v>
      </c>
      <c r="HW39" s="94">
        <f>+GI39+GK39+GM39+GO39+GQ39+GS39+GU39+GW39</f>
        <v>99176.13445200001</v>
      </c>
      <c r="HX39" s="97">
        <f>+GJ39+GL39+GN39+GP39+GR39+GT39+GV39+GX39</f>
        <v>4943.0679999999975</v>
      </c>
      <c r="HY39" s="94">
        <f>+HG39+HI39+HK39+HM39+HO39+HQ39+HS39+HU39</f>
        <v>33841.914197</v>
      </c>
      <c r="HZ39" s="97">
        <f>+HH39+HJ39+HL39+HN39+HP39+HR39+HT39+HV39</f>
        <v>2426.7439999999992</v>
      </c>
    </row>
    <row r="40" spans="1:234" ht="15.75">
      <c r="A40" s="234" t="s">
        <v>100</v>
      </c>
      <c r="B40" s="79" t="s">
        <v>23</v>
      </c>
      <c r="C40" s="104">
        <v>1490595574</v>
      </c>
      <c r="D40" s="105">
        <v>3024093</v>
      </c>
      <c r="E40" s="105">
        <v>1305695360</v>
      </c>
      <c r="F40" s="105">
        <v>2693771</v>
      </c>
      <c r="G40" s="92">
        <v>712822434</v>
      </c>
      <c r="H40" s="93">
        <v>1457628</v>
      </c>
      <c r="I40" s="106">
        <v>713885339</v>
      </c>
      <c r="J40" s="107">
        <v>1052812</v>
      </c>
      <c r="K40" s="95">
        <v>1543.7</v>
      </c>
      <c r="L40" s="96">
        <v>2344</v>
      </c>
      <c r="M40" s="95">
        <v>1288.6</v>
      </c>
      <c r="N40" s="96">
        <v>1741</v>
      </c>
      <c r="O40" s="95">
        <v>2326.8</v>
      </c>
      <c r="P40" s="96">
        <v>2863</v>
      </c>
      <c r="Q40" s="95">
        <v>2828.6</v>
      </c>
      <c r="R40" s="107">
        <v>3038</v>
      </c>
      <c r="S40" s="94">
        <v>3656.4</v>
      </c>
      <c r="T40" s="97">
        <v>4089</v>
      </c>
      <c r="U40" s="94">
        <v>4577.5</v>
      </c>
      <c r="V40" s="97">
        <v>3859</v>
      </c>
      <c r="W40" s="94">
        <v>4959.6</v>
      </c>
      <c r="X40" s="97">
        <v>4241</v>
      </c>
      <c r="Y40" s="94">
        <v>15607.5</v>
      </c>
      <c r="Z40" s="97">
        <v>21873.1</v>
      </c>
      <c r="AA40" s="98">
        <v>18563.1</v>
      </c>
      <c r="AB40" s="99">
        <v>11053</v>
      </c>
      <c r="AC40" s="94">
        <v>7228.2</v>
      </c>
      <c r="AD40" s="97">
        <v>5013</v>
      </c>
      <c r="AE40" s="98">
        <v>10757.9</v>
      </c>
      <c r="AF40" s="99">
        <v>5192.9</v>
      </c>
      <c r="AG40" s="98">
        <v>15567.6</v>
      </c>
      <c r="AH40" s="99">
        <v>6783.7</v>
      </c>
      <c r="AI40" s="109">
        <v>11064.2715</v>
      </c>
      <c r="AJ40" s="97">
        <v>7209.289</v>
      </c>
      <c r="AK40" s="94">
        <v>19509.108513000003</v>
      </c>
      <c r="AL40" s="97">
        <v>9793.325</v>
      </c>
      <c r="AM40" s="94">
        <v>15553.544764000004</v>
      </c>
      <c r="AN40" s="97">
        <v>8249.815</v>
      </c>
      <c r="AO40" s="320">
        <v>14195.320203189194</v>
      </c>
      <c r="AP40" s="296">
        <v>8151.978999999999</v>
      </c>
      <c r="AQ40" s="294">
        <v>21919.828854771404</v>
      </c>
      <c r="AR40" s="297">
        <v>11164.054999999997</v>
      </c>
      <c r="AS40" s="297">
        <v>21468.8095842228</v>
      </c>
      <c r="AT40" s="297">
        <v>10558.402</v>
      </c>
      <c r="AU40" s="94">
        <v>1426.3631789999995</v>
      </c>
      <c r="AV40" s="94">
        <v>1234.67</v>
      </c>
      <c r="AW40" s="94">
        <v>1970.6635489999996</v>
      </c>
      <c r="AX40" s="94">
        <v>1772.5690000000002</v>
      </c>
      <c r="AY40" s="94">
        <v>3132.585344</v>
      </c>
      <c r="AZ40" s="94">
        <v>2829.755</v>
      </c>
      <c r="BA40" s="94">
        <v>3569.565941</v>
      </c>
      <c r="BB40" s="94">
        <v>3187.373</v>
      </c>
      <c r="BC40" s="94">
        <v>4287.855109</v>
      </c>
      <c r="BD40" s="94">
        <v>4014.7880000000005</v>
      </c>
      <c r="BE40" s="94">
        <v>4610.156627</v>
      </c>
      <c r="BF40" s="94">
        <v>4241.203</v>
      </c>
      <c r="BG40" s="94">
        <v>5339.0680520000005</v>
      </c>
      <c r="BH40" s="94">
        <v>4726.518</v>
      </c>
      <c r="BI40" s="94">
        <v>7397.0528460000005</v>
      </c>
      <c r="BJ40" s="94">
        <v>5484.043</v>
      </c>
      <c r="BK40" s="94">
        <v>8757.630068</v>
      </c>
      <c r="BL40" s="94">
        <v>6589.491</v>
      </c>
      <c r="BM40" s="94">
        <v>9950.098217</v>
      </c>
      <c r="BN40" s="94">
        <v>6829.504</v>
      </c>
      <c r="BO40" s="94">
        <v>11064.2715</v>
      </c>
      <c r="BP40" s="94">
        <v>7209.289</v>
      </c>
      <c r="BQ40" s="94">
        <v>1219.572819</v>
      </c>
      <c r="BR40" s="94">
        <v>651.506</v>
      </c>
      <c r="BS40" s="94">
        <v>1392.1257450000003</v>
      </c>
      <c r="BT40" s="110">
        <v>906.091</v>
      </c>
      <c r="BU40" s="94">
        <f t="shared" si="48"/>
        <v>2611.6985640000003</v>
      </c>
      <c r="BV40" s="110">
        <f t="shared" si="48"/>
        <v>1557.597</v>
      </c>
      <c r="BW40" s="110">
        <v>1276.6374649999998</v>
      </c>
      <c r="BX40" s="110">
        <v>892.6659999999999</v>
      </c>
      <c r="BY40" s="110">
        <v>1246.2783049999998</v>
      </c>
      <c r="BZ40" s="110">
        <v>452.3069999999998</v>
      </c>
      <c r="CA40" s="303">
        <v>1634.827305</v>
      </c>
      <c r="CB40" s="303">
        <v>1254.355</v>
      </c>
      <c r="CC40" s="110">
        <v>1177.712443</v>
      </c>
      <c r="CD40" s="262">
        <v>1029.84</v>
      </c>
      <c r="CE40" s="110">
        <v>1956.089386</v>
      </c>
      <c r="CF40" s="110">
        <v>994.491</v>
      </c>
      <c r="CG40" s="110">
        <v>1891.192752</v>
      </c>
      <c r="CH40" s="110">
        <v>797.253</v>
      </c>
      <c r="CI40" s="300">
        <v>1016.343681</v>
      </c>
      <c r="CJ40" s="172">
        <v>623.444</v>
      </c>
      <c r="CK40" s="110">
        <v>3990.766045</v>
      </c>
      <c r="CL40" s="110">
        <v>1001.504</v>
      </c>
      <c r="CM40" s="95">
        <v>1053.741039</v>
      </c>
      <c r="CN40" s="95">
        <v>441.009</v>
      </c>
      <c r="CO40" s="263">
        <v>1653.821528</v>
      </c>
      <c r="CP40" s="264">
        <v>748.859</v>
      </c>
      <c r="CQ40" s="95">
        <f t="shared" si="49"/>
        <v>5134.614334</v>
      </c>
      <c r="CR40" s="219">
        <f t="shared" si="49"/>
        <v>2902.5699999999997</v>
      </c>
      <c r="CS40" s="260">
        <f t="shared" si="50"/>
        <v>6769.441639</v>
      </c>
      <c r="CT40" s="219">
        <f t="shared" si="50"/>
        <v>4156.924999999999</v>
      </c>
      <c r="CU40" s="219">
        <f t="shared" si="51"/>
        <v>9903.243467999999</v>
      </c>
      <c r="CV40" s="219">
        <f t="shared" si="51"/>
        <v>6181.255999999999</v>
      </c>
      <c r="CW40" s="191">
        <f t="shared" si="12"/>
        <v>11794.43622</v>
      </c>
      <c r="CX40" s="191">
        <f t="shared" si="6"/>
        <v>6978.508999999999</v>
      </c>
      <c r="CY40" s="219">
        <f t="shared" si="52"/>
        <v>12810.779901</v>
      </c>
      <c r="CZ40" s="219">
        <f t="shared" si="52"/>
        <v>7601.9529999999995</v>
      </c>
      <c r="DA40" s="219">
        <f t="shared" si="52"/>
        <v>16801.545946</v>
      </c>
      <c r="DB40" s="219">
        <f t="shared" si="52"/>
        <v>8603.457</v>
      </c>
      <c r="DC40" s="260">
        <f>+CM40+DA40</f>
        <v>17855.286985</v>
      </c>
      <c r="DD40" s="219">
        <f>DB40+CN40</f>
        <v>9044.466</v>
      </c>
      <c r="DE40" s="219">
        <f t="shared" si="53"/>
        <v>19509.108513</v>
      </c>
      <c r="DF40" s="219">
        <f t="shared" si="53"/>
        <v>9793.325</v>
      </c>
      <c r="DG40" s="94">
        <v>2012.162002</v>
      </c>
      <c r="DH40" s="94">
        <v>982.608</v>
      </c>
      <c r="DI40" s="94">
        <v>1714.218947</v>
      </c>
      <c r="DJ40" s="94">
        <v>715.557</v>
      </c>
      <c r="DK40" s="94">
        <v>992.398269</v>
      </c>
      <c r="DL40" s="94">
        <v>772.962</v>
      </c>
      <c r="DM40" s="300">
        <v>1461.88982</v>
      </c>
      <c r="DN40" s="300">
        <v>660.86</v>
      </c>
      <c r="DO40" s="197">
        <v>1203.848402</v>
      </c>
      <c r="DP40" s="201">
        <v>642.04</v>
      </c>
      <c r="DQ40" s="306">
        <v>1276.8936509999999</v>
      </c>
      <c r="DR40" s="307">
        <v>648.0189999999999</v>
      </c>
      <c r="DS40" s="197">
        <v>939.039068</v>
      </c>
      <c r="DT40" s="197">
        <v>436.849</v>
      </c>
      <c r="DU40" s="197">
        <v>963.262306</v>
      </c>
      <c r="DV40" s="197">
        <v>532.389</v>
      </c>
      <c r="DW40" s="197">
        <v>1190.750146</v>
      </c>
      <c r="DX40" s="197">
        <v>662.105</v>
      </c>
      <c r="DY40" s="197">
        <v>1455.885839</v>
      </c>
      <c r="DZ40" s="197">
        <v>842.089</v>
      </c>
      <c r="EA40" s="197">
        <v>1049.204411</v>
      </c>
      <c r="EB40" s="197">
        <v>675.481</v>
      </c>
      <c r="EC40" s="197">
        <v>1293.991903</v>
      </c>
      <c r="ED40" s="197">
        <v>678.856</v>
      </c>
      <c r="EE40" s="94">
        <f t="shared" si="54"/>
        <v>15553.544764000004</v>
      </c>
      <c r="EF40" s="297">
        <f t="shared" si="54"/>
        <v>8249.815</v>
      </c>
      <c r="EG40" s="260">
        <f t="shared" si="55"/>
        <v>14259.552861000004</v>
      </c>
      <c r="EH40" s="219">
        <f t="shared" si="55"/>
        <v>7570.959000000001</v>
      </c>
      <c r="EI40" s="308">
        <v>1286.601333</v>
      </c>
      <c r="EJ40" s="308">
        <v>1250.809</v>
      </c>
      <c r="EK40" s="309">
        <v>1125.250995</v>
      </c>
      <c r="EL40" s="309">
        <v>576.285</v>
      </c>
      <c r="EM40" s="306">
        <v>1018.685137</v>
      </c>
      <c r="EN40" s="306">
        <v>513.025</v>
      </c>
      <c r="EO40" s="306">
        <v>993.736902</v>
      </c>
      <c r="EP40" s="306">
        <v>461.716</v>
      </c>
      <c r="EQ40" s="197">
        <v>1109.3109621400006</v>
      </c>
      <c r="ER40" s="309">
        <v>596.166</v>
      </c>
      <c r="ES40" s="309">
        <v>2009.5074729400005</v>
      </c>
      <c r="ET40" s="309">
        <v>831.293</v>
      </c>
      <c r="EU40" s="309">
        <v>1085.1220910116006</v>
      </c>
      <c r="EV40" s="309">
        <v>512.1959999999999</v>
      </c>
      <c r="EW40" s="310">
        <v>1178.6884372924428</v>
      </c>
      <c r="EX40" s="310">
        <v>648.256</v>
      </c>
      <c r="EY40" s="311">
        <v>500.8775108998599</v>
      </c>
      <c r="EZ40" s="311">
        <v>313.384</v>
      </c>
      <c r="FA40" s="301">
        <v>877.891119708141</v>
      </c>
      <c r="FB40" s="301">
        <v>559.839</v>
      </c>
      <c r="FC40" s="312">
        <v>1355.7466353362838</v>
      </c>
      <c r="FD40" s="312">
        <v>774.627</v>
      </c>
      <c r="FE40" s="312">
        <v>1653.9016068608657</v>
      </c>
      <c r="FF40" s="312">
        <v>1114.383</v>
      </c>
      <c r="FG40" s="260">
        <f t="shared" si="56"/>
        <v>14195.320203189194</v>
      </c>
      <c r="FH40" s="219">
        <f t="shared" si="56"/>
        <v>8151.978999999999</v>
      </c>
      <c r="FI40" s="260">
        <v>1280.1786604907602</v>
      </c>
      <c r="FJ40" s="219">
        <v>599.3019999999998</v>
      </c>
      <c r="FK40" s="219">
        <v>2194.5499772863827</v>
      </c>
      <c r="FL40" s="219">
        <v>1168.9860000000003</v>
      </c>
      <c r="FM40" s="219">
        <v>1417.2431437942605</v>
      </c>
      <c r="FN40" s="219">
        <v>705.226</v>
      </c>
      <c r="FO40" s="219">
        <v>1333.49399968</v>
      </c>
      <c r="FP40" s="219">
        <v>793.051</v>
      </c>
      <c r="FQ40" s="219">
        <v>1085.8448634899996</v>
      </c>
      <c r="FR40" s="219">
        <v>619.269</v>
      </c>
      <c r="FS40" s="219">
        <v>1646.3207464700001</v>
      </c>
      <c r="FT40" s="219">
        <v>1012.488</v>
      </c>
      <c r="FU40" s="219">
        <v>2565.3216388600013</v>
      </c>
      <c r="FV40" s="219">
        <v>1111.77</v>
      </c>
      <c r="FW40" s="219">
        <v>1156.3524496900002</v>
      </c>
      <c r="FX40" s="219">
        <v>809.2249999999998</v>
      </c>
      <c r="FY40" s="219">
        <v>1389.09300801</v>
      </c>
      <c r="FZ40" s="219">
        <v>790.0789999999996</v>
      </c>
      <c r="GA40" s="219">
        <v>1182.1048069999995</v>
      </c>
      <c r="GB40" s="219">
        <v>710.1179999999999</v>
      </c>
      <c r="GC40" s="219">
        <v>2400.760227</v>
      </c>
      <c r="GD40" s="219">
        <v>1114.779999999999</v>
      </c>
      <c r="GE40" s="260">
        <v>4268.5653330000005</v>
      </c>
      <c r="GF40" s="260">
        <v>1729.7609999999993</v>
      </c>
      <c r="GG40" s="260">
        <f t="shared" si="57"/>
        <v>21919.828854771404</v>
      </c>
      <c r="GH40" s="260">
        <f t="shared" si="57"/>
        <v>11164.054999999997</v>
      </c>
      <c r="GI40" s="313">
        <v>5343.8865080000005</v>
      </c>
      <c r="GJ40" s="290">
        <v>1704.3750000000002</v>
      </c>
      <c r="GK40" s="260">
        <v>3239.970006</v>
      </c>
      <c r="GL40" s="260">
        <v>1318.7999999999997</v>
      </c>
      <c r="GM40" s="260">
        <v>2099.15207</v>
      </c>
      <c r="GN40" s="365">
        <v>1109.357</v>
      </c>
      <c r="GO40" s="260">
        <v>1031.409469</v>
      </c>
      <c r="GP40" s="260">
        <v>535.149</v>
      </c>
      <c r="GQ40" s="260">
        <v>376.01467</v>
      </c>
      <c r="GR40" s="260">
        <v>319.44</v>
      </c>
      <c r="GS40" s="260">
        <v>1666.96572</v>
      </c>
      <c r="GT40" s="260">
        <v>685.285</v>
      </c>
      <c r="GU40" s="260">
        <v>792.918313</v>
      </c>
      <c r="GV40" s="260">
        <v>374.752</v>
      </c>
      <c r="GW40" s="260">
        <v>1532.438591</v>
      </c>
      <c r="GX40" s="260">
        <v>691.513</v>
      </c>
      <c r="GY40" s="260">
        <v>1287.7085402227997</v>
      </c>
      <c r="GZ40" s="260">
        <v>920.7220000000001</v>
      </c>
      <c r="HA40" s="260">
        <v>1219.172038</v>
      </c>
      <c r="HB40" s="260">
        <v>853.857</v>
      </c>
      <c r="HC40" s="260">
        <v>1346.273207</v>
      </c>
      <c r="HD40" s="260">
        <v>1042.731</v>
      </c>
      <c r="HE40" s="260">
        <v>1532.9004519999996</v>
      </c>
      <c r="HF40" s="260">
        <v>1002.421</v>
      </c>
      <c r="HG40" s="260">
        <v>1044.458219</v>
      </c>
      <c r="HH40" s="260">
        <v>681.412</v>
      </c>
      <c r="HI40" s="260">
        <v>1660.850285</v>
      </c>
      <c r="HJ40" s="260">
        <v>861.69</v>
      </c>
      <c r="HK40" s="260">
        <v>1520.9529260000002</v>
      </c>
      <c r="HL40" s="260">
        <v>1236.025000000001</v>
      </c>
      <c r="HM40" s="260">
        <v>2838.1475649999993</v>
      </c>
      <c r="HN40" s="260">
        <v>1629.486</v>
      </c>
      <c r="HO40" s="260">
        <v>1393.925019</v>
      </c>
      <c r="HP40" s="260">
        <v>920.7259999999999</v>
      </c>
      <c r="HQ40" s="260">
        <v>1141.974319</v>
      </c>
      <c r="HR40" s="260">
        <v>747.843</v>
      </c>
      <c r="HS40" s="260">
        <v>1907.5761580000008</v>
      </c>
      <c r="HT40" s="260">
        <v>760.551</v>
      </c>
      <c r="HU40" s="260">
        <v>1844.962125</v>
      </c>
      <c r="HV40" s="260">
        <v>965.0850000000004</v>
      </c>
      <c r="HW40" s="94">
        <f>+GI40+GK40+GM40+GO40+GQ40+GS40+GU40+GW40</f>
        <v>16082.755347000002</v>
      </c>
      <c r="HX40" s="97">
        <f>+GJ40+GL40+GN40+GP40+GR40+GT40+GV40+GX40</f>
        <v>6738.671</v>
      </c>
      <c r="HY40" s="94">
        <f>+HG40+HI40+HK40+HM40+HO40+HQ40+HS40+HU40</f>
        <v>13352.846616</v>
      </c>
      <c r="HZ40" s="97">
        <f>+HH40+HJ40+HL40+HN40+HP40+HR40+HT40+HV40</f>
        <v>7802.818000000001</v>
      </c>
    </row>
    <row r="41" spans="1:234" ht="15.75">
      <c r="A41" s="234" t="s">
        <v>101</v>
      </c>
      <c r="B41" s="79" t="s">
        <v>24</v>
      </c>
      <c r="C41" s="104">
        <v>2936831113</v>
      </c>
      <c r="D41" s="105">
        <v>1358616</v>
      </c>
      <c r="E41" s="105">
        <v>3806157850</v>
      </c>
      <c r="F41" s="105">
        <v>1737380</v>
      </c>
      <c r="G41" s="92">
        <v>3341178370</v>
      </c>
      <c r="H41" s="93">
        <v>1065549</v>
      </c>
      <c r="I41" s="106">
        <v>2196778082</v>
      </c>
      <c r="J41" s="107">
        <v>880297</v>
      </c>
      <c r="K41" s="95">
        <v>3565.5</v>
      </c>
      <c r="L41" s="96">
        <v>1015</v>
      </c>
      <c r="M41" s="95">
        <v>3941.9</v>
      </c>
      <c r="N41" s="96">
        <v>1321</v>
      </c>
      <c r="O41" s="95">
        <v>11369.4</v>
      </c>
      <c r="P41" s="96">
        <v>1061</v>
      </c>
      <c r="Q41" s="95">
        <v>6692.8</v>
      </c>
      <c r="R41" s="107">
        <v>1120</v>
      </c>
      <c r="S41" s="94">
        <v>5690.9</v>
      </c>
      <c r="T41" s="97">
        <v>1161</v>
      </c>
      <c r="U41" s="126">
        <v>8831.7</v>
      </c>
      <c r="V41" s="127">
        <v>1802</v>
      </c>
      <c r="W41" s="94">
        <v>10530.8</v>
      </c>
      <c r="X41" s="97">
        <v>1161</v>
      </c>
      <c r="Y41" s="94">
        <v>25914.8</v>
      </c>
      <c r="Z41" s="97">
        <v>3848.5</v>
      </c>
      <c r="AA41" s="98">
        <v>25803.7</v>
      </c>
      <c r="AB41" s="99">
        <v>7232</v>
      </c>
      <c r="AC41" s="94">
        <v>14706</v>
      </c>
      <c r="AD41" s="97">
        <v>2527</v>
      </c>
      <c r="AE41" s="98">
        <v>28229.1</v>
      </c>
      <c r="AF41" s="99">
        <v>3424.9</v>
      </c>
      <c r="AG41" s="98">
        <v>54489.7</v>
      </c>
      <c r="AH41" s="99">
        <v>4656</v>
      </c>
      <c r="AI41" s="109">
        <v>44947.99340099999</v>
      </c>
      <c r="AJ41" s="97">
        <v>5419.549999999999</v>
      </c>
      <c r="AK41" s="94">
        <v>60044.91742500001</v>
      </c>
      <c r="AL41" s="97">
        <v>5625.7339999999995</v>
      </c>
      <c r="AM41" s="94">
        <v>52870.226869000006</v>
      </c>
      <c r="AN41" s="97">
        <v>3520.9600000000005</v>
      </c>
      <c r="AO41" s="320">
        <v>56575.89343645861</v>
      </c>
      <c r="AP41" s="296">
        <v>2724.141</v>
      </c>
      <c r="AQ41" s="294">
        <v>93275.94435935494</v>
      </c>
      <c r="AR41" s="297">
        <v>6204.245999999999</v>
      </c>
      <c r="AS41" s="297">
        <v>126348.48679118307</v>
      </c>
      <c r="AT41" s="297">
        <v>7115.413</v>
      </c>
      <c r="AU41" s="94">
        <v>7090.875581</v>
      </c>
      <c r="AV41" s="94">
        <v>642.2590000000001</v>
      </c>
      <c r="AW41" s="94">
        <v>10711.397366000001</v>
      </c>
      <c r="AX41" s="94">
        <v>1007.7950000000002</v>
      </c>
      <c r="AY41" s="94">
        <v>17784.107491000002</v>
      </c>
      <c r="AZ41" s="94">
        <v>1458.466</v>
      </c>
      <c r="BA41" s="94">
        <v>20118.082420000002</v>
      </c>
      <c r="BB41" s="94">
        <v>1569.051</v>
      </c>
      <c r="BC41" s="94">
        <v>24319.031797000003</v>
      </c>
      <c r="BD41" s="94">
        <v>1982.1059999999998</v>
      </c>
      <c r="BE41" s="94">
        <v>28349.419719</v>
      </c>
      <c r="BF41" s="94">
        <v>2317.0179999999996</v>
      </c>
      <c r="BG41" s="94">
        <v>34280.153857</v>
      </c>
      <c r="BH41" s="94">
        <v>2701.6929999999998</v>
      </c>
      <c r="BI41" s="94">
        <v>37346.422738999994</v>
      </c>
      <c r="BJ41" s="94">
        <v>2937.5199999999995</v>
      </c>
      <c r="BK41" s="94">
        <v>40033.758631</v>
      </c>
      <c r="BL41" s="94">
        <v>3330.0159999999996</v>
      </c>
      <c r="BM41" s="94">
        <v>42114.459189999994</v>
      </c>
      <c r="BN41" s="94">
        <v>4349.592</v>
      </c>
      <c r="BO41" s="94">
        <v>44947.99340099999</v>
      </c>
      <c r="BP41" s="94">
        <v>5419.549999999999</v>
      </c>
      <c r="BQ41" s="94">
        <v>3348.098454</v>
      </c>
      <c r="BR41" s="94">
        <v>443.473</v>
      </c>
      <c r="BS41" s="94">
        <v>3783.3179090000003</v>
      </c>
      <c r="BT41" s="110">
        <v>576.8610000000001</v>
      </c>
      <c r="BU41" s="94">
        <f t="shared" si="48"/>
        <v>7131.416363</v>
      </c>
      <c r="BV41" s="110">
        <f t="shared" si="48"/>
        <v>1020.3340000000001</v>
      </c>
      <c r="BW41" s="110">
        <v>4300.688783</v>
      </c>
      <c r="BX41" s="110">
        <v>865.348</v>
      </c>
      <c r="BY41" s="110">
        <v>3474.0869459999994</v>
      </c>
      <c r="BZ41" s="110">
        <v>294.9179999999999</v>
      </c>
      <c r="CA41" s="303">
        <v>7127.493944</v>
      </c>
      <c r="CB41" s="303">
        <v>523.752</v>
      </c>
      <c r="CC41" s="110">
        <v>5317.361006</v>
      </c>
      <c r="CD41" s="262">
        <v>571.79</v>
      </c>
      <c r="CE41" s="110">
        <v>3458.044762</v>
      </c>
      <c r="CF41" s="110">
        <v>305.908</v>
      </c>
      <c r="CG41" s="110">
        <v>7918.227813</v>
      </c>
      <c r="CH41" s="110">
        <v>244.541</v>
      </c>
      <c r="CI41" s="300">
        <v>4268.020804</v>
      </c>
      <c r="CJ41" s="172">
        <v>515.429</v>
      </c>
      <c r="CK41" s="110">
        <v>7207.109508</v>
      </c>
      <c r="CL41" s="110">
        <v>344.507</v>
      </c>
      <c r="CM41" s="95">
        <v>1692.493043</v>
      </c>
      <c r="CN41" s="95">
        <v>194.251</v>
      </c>
      <c r="CO41" s="263">
        <v>8149.974453</v>
      </c>
      <c r="CP41" s="264">
        <v>744.956</v>
      </c>
      <c r="CQ41" s="95">
        <f t="shared" si="49"/>
        <v>14906.192092</v>
      </c>
      <c r="CR41" s="219">
        <f t="shared" si="49"/>
        <v>2180.6</v>
      </c>
      <c r="CS41" s="260">
        <f t="shared" si="50"/>
        <v>22033.686036</v>
      </c>
      <c r="CT41" s="219">
        <f t="shared" si="50"/>
        <v>2704.352</v>
      </c>
      <c r="CU41" s="219">
        <f t="shared" si="51"/>
        <v>30809.091804</v>
      </c>
      <c r="CV41" s="219">
        <f t="shared" si="51"/>
        <v>3582.0499999999997</v>
      </c>
      <c r="CW41" s="191">
        <f t="shared" si="12"/>
        <v>38727.319617</v>
      </c>
      <c r="CX41" s="191">
        <f t="shared" si="6"/>
        <v>3826.591</v>
      </c>
      <c r="CY41" s="219">
        <f t="shared" si="52"/>
        <v>42995.340421</v>
      </c>
      <c r="CZ41" s="219">
        <f t="shared" si="52"/>
        <v>4342.0199999999995</v>
      </c>
      <c r="DA41" s="219">
        <f t="shared" si="52"/>
        <v>50202.449929</v>
      </c>
      <c r="DB41" s="219">
        <f t="shared" si="52"/>
        <v>4686.526999999999</v>
      </c>
      <c r="DC41" s="260">
        <f>+CM41+DA41</f>
        <v>51894.942972000004</v>
      </c>
      <c r="DD41" s="219">
        <f>DB41+CN41</f>
        <v>4880.777999999999</v>
      </c>
      <c r="DE41" s="219">
        <f t="shared" si="53"/>
        <v>60044.91742500001</v>
      </c>
      <c r="DF41" s="219">
        <f t="shared" si="53"/>
        <v>5625.7339999999995</v>
      </c>
      <c r="DG41" s="94">
        <v>2991.129057</v>
      </c>
      <c r="DH41" s="94">
        <v>312.99</v>
      </c>
      <c r="DI41" s="94">
        <v>2617.883498</v>
      </c>
      <c r="DJ41" s="94">
        <v>181.556</v>
      </c>
      <c r="DK41" s="94">
        <v>3662.541271</v>
      </c>
      <c r="DL41" s="94">
        <v>313.47</v>
      </c>
      <c r="DM41" s="300">
        <v>13032.819844</v>
      </c>
      <c r="DN41" s="300">
        <v>623.205</v>
      </c>
      <c r="DO41" s="197">
        <v>2618.662284</v>
      </c>
      <c r="DP41" s="201">
        <v>170.426</v>
      </c>
      <c r="DQ41" s="306">
        <v>4667.782346</v>
      </c>
      <c r="DR41" s="307">
        <v>345.942</v>
      </c>
      <c r="DS41" s="197">
        <v>2169.203479</v>
      </c>
      <c r="DT41" s="197">
        <v>146.262</v>
      </c>
      <c r="DU41" s="197">
        <v>6028.504728</v>
      </c>
      <c r="DV41" s="197">
        <v>313.847</v>
      </c>
      <c r="DW41" s="197">
        <v>993.696668</v>
      </c>
      <c r="DX41" s="197">
        <v>131.647</v>
      </c>
      <c r="DY41" s="197">
        <v>3826.541531</v>
      </c>
      <c r="DZ41" s="197">
        <v>505.525</v>
      </c>
      <c r="EA41" s="197">
        <v>2260.445613</v>
      </c>
      <c r="EB41" s="197">
        <v>186.833</v>
      </c>
      <c r="EC41" s="197">
        <v>8001.01655</v>
      </c>
      <c r="ED41" s="197">
        <v>289.257</v>
      </c>
      <c r="EE41" s="94">
        <f t="shared" si="54"/>
        <v>52870.226869000006</v>
      </c>
      <c r="EF41" s="297">
        <f t="shared" si="54"/>
        <v>3520.9600000000005</v>
      </c>
      <c r="EG41" s="260">
        <f t="shared" si="55"/>
        <v>44869.210319000005</v>
      </c>
      <c r="EH41" s="219">
        <f t="shared" si="55"/>
        <v>3231.7030000000004</v>
      </c>
      <c r="EI41" s="308">
        <v>4478.641996</v>
      </c>
      <c r="EJ41" s="308">
        <v>290.425</v>
      </c>
      <c r="EK41" s="309">
        <v>2277.085535</v>
      </c>
      <c r="EL41" s="309">
        <v>212.406</v>
      </c>
      <c r="EM41" s="306">
        <v>2979.298863</v>
      </c>
      <c r="EN41" s="306">
        <v>222.366</v>
      </c>
      <c r="EO41" s="306">
        <v>6398.361106</v>
      </c>
      <c r="EP41" s="306">
        <v>254.793</v>
      </c>
      <c r="EQ41" s="197">
        <v>5789.490435479998</v>
      </c>
      <c r="ER41" s="309">
        <v>140.415</v>
      </c>
      <c r="ES41" s="309">
        <v>1116.32057554</v>
      </c>
      <c r="ET41" s="309">
        <v>166.254</v>
      </c>
      <c r="EU41" s="309">
        <v>2487.778906868566</v>
      </c>
      <c r="EV41" s="309">
        <v>227.439</v>
      </c>
      <c r="EW41" s="310">
        <v>1993.4754211237823</v>
      </c>
      <c r="EX41" s="310">
        <v>198.869</v>
      </c>
      <c r="EY41" s="311">
        <v>3765.7035237639743</v>
      </c>
      <c r="EZ41" s="311">
        <v>203.825</v>
      </c>
      <c r="FA41" s="311">
        <v>16851.30005122809</v>
      </c>
      <c r="FB41" s="311">
        <v>325.571</v>
      </c>
      <c r="FC41" s="312">
        <v>6157.51046262567</v>
      </c>
      <c r="FD41" s="312">
        <v>200.871</v>
      </c>
      <c r="FE41" s="312">
        <v>2280.926559828526</v>
      </c>
      <c r="FF41" s="312">
        <v>280.907</v>
      </c>
      <c r="FG41" s="260">
        <f t="shared" si="56"/>
        <v>56575.89343645861</v>
      </c>
      <c r="FH41" s="219">
        <f t="shared" si="56"/>
        <v>2724.141</v>
      </c>
      <c r="FI41" s="260">
        <v>16390.846750949044</v>
      </c>
      <c r="FJ41" s="219">
        <v>485.3949999999999</v>
      </c>
      <c r="FK41" s="219">
        <v>2735.8336911193155</v>
      </c>
      <c r="FL41" s="219">
        <v>347.832</v>
      </c>
      <c r="FM41" s="219">
        <v>8885.260952076569</v>
      </c>
      <c r="FN41" s="219">
        <v>528.464</v>
      </c>
      <c r="FO41" s="219">
        <v>1668.2764508999999</v>
      </c>
      <c r="FP41" s="219">
        <v>156.583</v>
      </c>
      <c r="FQ41" s="219">
        <v>5805.729222080001</v>
      </c>
      <c r="FR41" s="219">
        <v>362.1069999999999</v>
      </c>
      <c r="FS41" s="219">
        <v>10477.814062099997</v>
      </c>
      <c r="FT41" s="219">
        <v>678.372</v>
      </c>
      <c r="FU41" s="219">
        <v>6284.216052020001</v>
      </c>
      <c r="FV41" s="219">
        <v>465.0260000000001</v>
      </c>
      <c r="FW41" s="219">
        <v>5059.684400089997</v>
      </c>
      <c r="FX41" s="219">
        <v>321.18300000000005</v>
      </c>
      <c r="FY41" s="219">
        <v>7991.11143602</v>
      </c>
      <c r="FZ41" s="219">
        <v>850.1800000000002</v>
      </c>
      <c r="GA41" s="219">
        <v>3397.538829000001</v>
      </c>
      <c r="GB41" s="219">
        <v>437.57599999999996</v>
      </c>
      <c r="GC41" s="219">
        <v>4126.569625</v>
      </c>
      <c r="GD41" s="219">
        <v>630.009</v>
      </c>
      <c r="GE41" s="260">
        <v>20453.062888000008</v>
      </c>
      <c r="GF41" s="260">
        <v>941.5189999999998</v>
      </c>
      <c r="GG41" s="260">
        <f t="shared" si="57"/>
        <v>93275.94435935494</v>
      </c>
      <c r="GH41" s="260">
        <f t="shared" si="57"/>
        <v>6204.245999999999</v>
      </c>
      <c r="GI41" s="313">
        <v>41225.940383999994</v>
      </c>
      <c r="GJ41" s="290">
        <v>989.0189999999996</v>
      </c>
      <c r="GK41" s="260">
        <v>16711.699845999992</v>
      </c>
      <c r="GL41" s="260">
        <v>1343.0539999999996</v>
      </c>
      <c r="GM41" s="260">
        <v>25761.31569</v>
      </c>
      <c r="GN41" s="365">
        <v>928.273</v>
      </c>
      <c r="GO41" s="260">
        <v>7967.628923</v>
      </c>
      <c r="GP41" s="260">
        <v>522.662</v>
      </c>
      <c r="GQ41" s="260">
        <v>3569.217968</v>
      </c>
      <c r="GR41" s="260">
        <v>370.61</v>
      </c>
      <c r="GS41" s="260">
        <v>4548.720835</v>
      </c>
      <c r="GT41" s="260">
        <v>279.124</v>
      </c>
      <c r="GU41" s="260">
        <v>1683.926664</v>
      </c>
      <c r="GV41" s="260">
        <v>323.315</v>
      </c>
      <c r="GW41" s="260">
        <v>2073.969186</v>
      </c>
      <c r="GX41" s="260">
        <v>274.388</v>
      </c>
      <c r="GY41" s="260">
        <v>2724.784955183079</v>
      </c>
      <c r="GZ41" s="260">
        <v>337.701</v>
      </c>
      <c r="HA41" s="260">
        <v>4010.231709</v>
      </c>
      <c r="HB41" s="260">
        <v>713.912</v>
      </c>
      <c r="HC41" s="260">
        <v>13197.909719</v>
      </c>
      <c r="HD41" s="260">
        <v>431.819</v>
      </c>
      <c r="HE41" s="260">
        <v>2873.1409120000003</v>
      </c>
      <c r="HF41" s="260">
        <v>601.5360000000001</v>
      </c>
      <c r="HG41" s="260">
        <v>4743.23949</v>
      </c>
      <c r="HH41" s="260">
        <v>300.19200000000006</v>
      </c>
      <c r="HI41" s="260">
        <v>3072.272001</v>
      </c>
      <c r="HJ41" s="260">
        <v>275.465</v>
      </c>
      <c r="HK41" s="260">
        <v>5021.734708999997</v>
      </c>
      <c r="HL41" s="260">
        <v>557.371</v>
      </c>
      <c r="HM41" s="260">
        <v>4975.5878139999995</v>
      </c>
      <c r="HN41" s="260">
        <v>342.637</v>
      </c>
      <c r="HO41" s="260">
        <v>3320.270864000001</v>
      </c>
      <c r="HP41" s="260">
        <v>436.1829999999999</v>
      </c>
      <c r="HQ41" s="260">
        <v>3499.631532</v>
      </c>
      <c r="HR41" s="260">
        <v>1014.771</v>
      </c>
      <c r="HS41" s="260">
        <v>3944.3063159999997</v>
      </c>
      <c r="HT41" s="260">
        <v>396.91999999999985</v>
      </c>
      <c r="HU41" s="260">
        <v>17347.136373999998</v>
      </c>
      <c r="HV41" s="260">
        <v>654.251</v>
      </c>
      <c r="HW41" s="94">
        <f>+GI41+GK41+GM41+GO41+GQ41+GS41+GU41+GW41</f>
        <v>103542.41949599999</v>
      </c>
      <c r="HX41" s="97">
        <f>+GJ41+GL41+GN41+GP41+GR41+GT41+GV41+GX41</f>
        <v>5030.444999999999</v>
      </c>
      <c r="HY41" s="94">
        <f>+HG41+HI41+HK41+HM41+HO41+HQ41+HS41+HU41</f>
        <v>45924.179099999994</v>
      </c>
      <c r="HZ41" s="97">
        <f>+HH41+HJ41+HL41+HN41+HP41+HR41+HT41+HV41</f>
        <v>3977.79</v>
      </c>
    </row>
    <row r="42" spans="1:234" ht="15.75">
      <c r="A42" s="234" t="s">
        <v>102</v>
      </c>
      <c r="B42" s="79" t="s">
        <v>25</v>
      </c>
      <c r="C42" s="104">
        <v>3538986736</v>
      </c>
      <c r="D42" s="105">
        <v>2100238</v>
      </c>
      <c r="E42" s="105">
        <v>4787432686</v>
      </c>
      <c r="F42" s="105">
        <v>2689316</v>
      </c>
      <c r="G42" s="92">
        <v>4416966448</v>
      </c>
      <c r="H42" s="93">
        <v>2496958</v>
      </c>
      <c r="I42" s="106">
        <v>4654353548</v>
      </c>
      <c r="J42" s="107">
        <v>2106501</v>
      </c>
      <c r="K42" s="95">
        <v>5525.9</v>
      </c>
      <c r="L42" s="96">
        <v>2265</v>
      </c>
      <c r="M42" s="95">
        <v>4978.6</v>
      </c>
      <c r="N42" s="96">
        <v>2366</v>
      </c>
      <c r="O42" s="95">
        <v>8702.8</v>
      </c>
      <c r="P42" s="96">
        <v>2177</v>
      </c>
      <c r="Q42" s="95">
        <v>10608.7</v>
      </c>
      <c r="R42" s="107">
        <v>2889</v>
      </c>
      <c r="S42" s="94">
        <v>10798.2</v>
      </c>
      <c r="T42" s="97">
        <v>3664</v>
      </c>
      <c r="U42" s="94">
        <v>13843.8</v>
      </c>
      <c r="V42" s="97">
        <v>4365</v>
      </c>
      <c r="W42" s="94">
        <v>13159.2</v>
      </c>
      <c r="X42" s="97">
        <v>3679</v>
      </c>
      <c r="Y42" s="94">
        <v>29752.1</v>
      </c>
      <c r="Z42" s="97">
        <v>6092.5</v>
      </c>
      <c r="AA42" s="98">
        <v>64369.3</v>
      </c>
      <c r="AB42" s="99">
        <v>11698</v>
      </c>
      <c r="AC42" s="94">
        <v>43534.6</v>
      </c>
      <c r="AD42" s="97">
        <v>8032</v>
      </c>
      <c r="AE42" s="98">
        <v>34092.8</v>
      </c>
      <c r="AF42" s="99">
        <v>6818.1</v>
      </c>
      <c r="AG42" s="98">
        <v>33792.7</v>
      </c>
      <c r="AH42" s="99">
        <v>8068.1</v>
      </c>
      <c r="AI42" s="109">
        <v>53484.816451</v>
      </c>
      <c r="AJ42" s="97">
        <v>12365.653</v>
      </c>
      <c r="AK42" s="94">
        <v>45493.45595700001</v>
      </c>
      <c r="AL42" s="97">
        <v>10115.463</v>
      </c>
      <c r="AM42" s="94">
        <v>60922.02497</v>
      </c>
      <c r="AN42" s="97">
        <v>8482.738000000001</v>
      </c>
      <c r="AO42" s="320">
        <v>106116.96663186762</v>
      </c>
      <c r="AP42" s="296">
        <v>8600.138</v>
      </c>
      <c r="AQ42" s="294">
        <v>53807.40727305857</v>
      </c>
      <c r="AR42" s="297">
        <v>7830.077000000001</v>
      </c>
      <c r="AS42" s="297">
        <v>54513.57526473219</v>
      </c>
      <c r="AT42" s="297">
        <v>6863.988000000001</v>
      </c>
      <c r="AU42" s="94">
        <v>7273.980103999999</v>
      </c>
      <c r="AV42" s="94">
        <v>1593.275</v>
      </c>
      <c r="AW42" s="94">
        <v>14719.371316</v>
      </c>
      <c r="AX42" s="94">
        <v>2730.3929999999996</v>
      </c>
      <c r="AY42" s="94">
        <v>18185.225068</v>
      </c>
      <c r="AZ42" s="94">
        <v>3857.4079999999994</v>
      </c>
      <c r="BA42" s="94">
        <v>21458.879333</v>
      </c>
      <c r="BB42" s="94">
        <v>4614.670999999999</v>
      </c>
      <c r="BC42" s="94">
        <v>25003.195868000003</v>
      </c>
      <c r="BD42" s="94">
        <v>5532.737999999999</v>
      </c>
      <c r="BE42" s="94">
        <v>27817.336976000002</v>
      </c>
      <c r="BF42" s="94">
        <v>6383.826999999999</v>
      </c>
      <c r="BG42" s="94">
        <v>33232.237792</v>
      </c>
      <c r="BH42" s="94">
        <v>7475.355</v>
      </c>
      <c r="BI42" s="94">
        <v>37124.127042</v>
      </c>
      <c r="BJ42" s="94">
        <v>8270.116</v>
      </c>
      <c r="BK42" s="94">
        <v>48123.044912</v>
      </c>
      <c r="BL42" s="94">
        <v>9523.419</v>
      </c>
      <c r="BM42" s="94">
        <v>50511.682049999996</v>
      </c>
      <c r="BN42" s="94">
        <v>11149.376</v>
      </c>
      <c r="BO42" s="94">
        <v>53484.816451</v>
      </c>
      <c r="BP42" s="94">
        <v>12365.653</v>
      </c>
      <c r="BQ42" s="94">
        <v>3090.109902</v>
      </c>
      <c r="BR42" s="94">
        <v>792.54</v>
      </c>
      <c r="BS42" s="94">
        <v>4012.366212</v>
      </c>
      <c r="BT42" s="110">
        <v>767.7150000000001</v>
      </c>
      <c r="BU42" s="94">
        <f t="shared" si="48"/>
        <v>7102.476114</v>
      </c>
      <c r="BV42" s="110">
        <f t="shared" si="48"/>
        <v>1560.255</v>
      </c>
      <c r="BW42" s="110">
        <v>3039.702816</v>
      </c>
      <c r="BX42" s="110">
        <v>913.422</v>
      </c>
      <c r="BY42" s="110">
        <v>3240.7589320000006</v>
      </c>
      <c r="BZ42" s="110">
        <v>750.134</v>
      </c>
      <c r="CA42" s="303">
        <v>3728.879634</v>
      </c>
      <c r="CB42" s="303">
        <v>850.238</v>
      </c>
      <c r="CC42" s="110">
        <v>4545.38149</v>
      </c>
      <c r="CD42" s="262">
        <v>924.887</v>
      </c>
      <c r="CE42" s="110">
        <v>3464.704134</v>
      </c>
      <c r="CF42" s="110">
        <v>869.896</v>
      </c>
      <c r="CG42" s="110">
        <v>3976.726519</v>
      </c>
      <c r="CH42" s="110">
        <v>891.313</v>
      </c>
      <c r="CI42" s="300">
        <v>4252.675554</v>
      </c>
      <c r="CJ42" s="172">
        <v>761.959</v>
      </c>
      <c r="CK42" s="110">
        <v>3479.517351</v>
      </c>
      <c r="CL42" s="110">
        <v>767.967</v>
      </c>
      <c r="CM42" s="95">
        <v>3844.108541</v>
      </c>
      <c r="CN42" s="95">
        <v>875.492</v>
      </c>
      <c r="CO42" s="263">
        <v>4818.524872</v>
      </c>
      <c r="CP42" s="264">
        <v>949.9</v>
      </c>
      <c r="CQ42" s="95">
        <f t="shared" si="49"/>
        <v>13382.937862</v>
      </c>
      <c r="CR42" s="219">
        <f t="shared" si="49"/>
        <v>3223.811</v>
      </c>
      <c r="CS42" s="260">
        <f t="shared" si="50"/>
        <v>17111.817496</v>
      </c>
      <c r="CT42" s="219">
        <f t="shared" si="50"/>
        <v>4074.049</v>
      </c>
      <c r="CU42" s="219">
        <f t="shared" si="51"/>
        <v>25121.90312</v>
      </c>
      <c r="CV42" s="219">
        <f t="shared" si="51"/>
        <v>5868.831999999999</v>
      </c>
      <c r="CW42" s="191">
        <f t="shared" si="12"/>
        <v>29098.629639</v>
      </c>
      <c r="CX42" s="191">
        <f t="shared" si="6"/>
        <v>6760.1449999999995</v>
      </c>
      <c r="CY42" s="219">
        <f t="shared" si="52"/>
        <v>33351.305193</v>
      </c>
      <c r="CZ42" s="219">
        <f t="shared" si="52"/>
        <v>7522.103999999999</v>
      </c>
      <c r="DA42" s="219">
        <f t="shared" si="52"/>
        <v>36830.822544</v>
      </c>
      <c r="DB42" s="219">
        <f t="shared" si="52"/>
        <v>8290.071</v>
      </c>
      <c r="DC42" s="260">
        <f>+CM42+DA42</f>
        <v>40674.931085000004</v>
      </c>
      <c r="DD42" s="219">
        <f>DB42+CN42</f>
        <v>9165.563</v>
      </c>
      <c r="DE42" s="219">
        <f t="shared" si="53"/>
        <v>45493.455957000006</v>
      </c>
      <c r="DF42" s="219">
        <f t="shared" si="53"/>
        <v>10115.463</v>
      </c>
      <c r="DG42" s="94">
        <v>4527.348377</v>
      </c>
      <c r="DH42" s="94">
        <v>624.306</v>
      </c>
      <c r="DI42" s="94">
        <v>5094.172516</v>
      </c>
      <c r="DJ42" s="94">
        <v>964.519</v>
      </c>
      <c r="DK42" s="94">
        <v>3485.992147</v>
      </c>
      <c r="DL42" s="94">
        <v>1010.584</v>
      </c>
      <c r="DM42" s="300">
        <v>5250.557484</v>
      </c>
      <c r="DN42" s="300">
        <v>959.083</v>
      </c>
      <c r="DO42" s="197">
        <v>5432.316598</v>
      </c>
      <c r="DP42" s="201">
        <v>666.136</v>
      </c>
      <c r="DQ42" s="306">
        <v>4188.600086</v>
      </c>
      <c r="DR42" s="307">
        <v>754.1550000000001</v>
      </c>
      <c r="DS42" s="197">
        <v>4119.020987</v>
      </c>
      <c r="DT42" s="197">
        <v>615.282</v>
      </c>
      <c r="DU42" s="197">
        <v>5048.914976</v>
      </c>
      <c r="DV42" s="197">
        <v>656.928</v>
      </c>
      <c r="DW42" s="197">
        <v>2986.575818</v>
      </c>
      <c r="DX42" s="197">
        <v>434.874</v>
      </c>
      <c r="DY42" s="197">
        <v>3749.592887</v>
      </c>
      <c r="DZ42" s="197">
        <v>481.172</v>
      </c>
      <c r="EA42" s="197">
        <v>6508.256123</v>
      </c>
      <c r="EB42" s="197">
        <v>609.931</v>
      </c>
      <c r="EC42" s="197">
        <v>10530.676971</v>
      </c>
      <c r="ED42" s="197">
        <v>705.768</v>
      </c>
      <c r="EE42" s="94">
        <f t="shared" si="54"/>
        <v>60922.02497</v>
      </c>
      <c r="EF42" s="297">
        <f t="shared" si="54"/>
        <v>8482.738000000001</v>
      </c>
      <c r="EG42" s="260">
        <f t="shared" si="55"/>
        <v>50391.347999</v>
      </c>
      <c r="EH42" s="219">
        <f t="shared" si="55"/>
        <v>7776.970000000001</v>
      </c>
      <c r="EI42" s="308">
        <v>8512.648801</v>
      </c>
      <c r="EJ42" s="308">
        <v>767.306</v>
      </c>
      <c r="EK42" s="309">
        <v>4474.896684</v>
      </c>
      <c r="EL42" s="309">
        <v>510.107</v>
      </c>
      <c r="EM42" s="327">
        <v>39908.299446</v>
      </c>
      <c r="EN42" s="306">
        <v>1018.793</v>
      </c>
      <c r="EO42" s="306">
        <v>13033.80313</v>
      </c>
      <c r="EP42" s="306">
        <v>767.63</v>
      </c>
      <c r="EQ42" s="197">
        <v>6370.047465109999</v>
      </c>
      <c r="ER42" s="309">
        <v>683.425</v>
      </c>
      <c r="ES42" s="309">
        <v>5330.235543720001</v>
      </c>
      <c r="ET42" s="309">
        <v>683.908</v>
      </c>
      <c r="EU42" s="309">
        <v>4938.931078563949</v>
      </c>
      <c r="EV42" s="309">
        <v>750.4770000000001</v>
      </c>
      <c r="EW42" s="310">
        <v>3813.7890158591354</v>
      </c>
      <c r="EX42" s="310">
        <v>608.249</v>
      </c>
      <c r="EY42" s="311">
        <v>3736.4224925417143</v>
      </c>
      <c r="EZ42" s="311">
        <v>664.523</v>
      </c>
      <c r="FA42" s="311">
        <v>8009.932765150784</v>
      </c>
      <c r="FB42" s="311">
        <v>850.055</v>
      </c>
      <c r="FC42" s="312">
        <v>4091.7425961940794</v>
      </c>
      <c r="FD42" s="312">
        <v>730.576</v>
      </c>
      <c r="FE42" s="312">
        <v>3896.217613727979</v>
      </c>
      <c r="FF42" s="312">
        <v>565.089</v>
      </c>
      <c r="FG42" s="260">
        <f t="shared" si="56"/>
        <v>106116.96663186762</v>
      </c>
      <c r="FH42" s="219">
        <f t="shared" si="56"/>
        <v>8600.138</v>
      </c>
      <c r="FI42" s="260">
        <v>4020.162187448221</v>
      </c>
      <c r="FJ42" s="219">
        <v>630.155</v>
      </c>
      <c r="FK42" s="219">
        <v>2667.837923358096</v>
      </c>
      <c r="FL42" s="219">
        <v>419.63900000000007</v>
      </c>
      <c r="FM42" s="219">
        <v>6533.634592102249</v>
      </c>
      <c r="FN42" s="219">
        <v>785.262</v>
      </c>
      <c r="FO42" s="219">
        <v>4175.84391285</v>
      </c>
      <c r="FP42" s="219">
        <v>716.208</v>
      </c>
      <c r="FQ42" s="219">
        <v>3975.64067589</v>
      </c>
      <c r="FR42" s="219">
        <v>713.709</v>
      </c>
      <c r="FS42" s="219">
        <v>4682.353876140001</v>
      </c>
      <c r="FT42" s="219">
        <v>702.82</v>
      </c>
      <c r="FU42" s="219">
        <v>4492.51407687</v>
      </c>
      <c r="FV42" s="219">
        <v>733.092</v>
      </c>
      <c r="FW42" s="219">
        <v>3426.7677886700003</v>
      </c>
      <c r="FX42" s="219">
        <v>508.364</v>
      </c>
      <c r="FY42" s="219">
        <v>5293.158742730001</v>
      </c>
      <c r="FZ42" s="219">
        <v>679.4710000000001</v>
      </c>
      <c r="GA42" s="219">
        <v>5192.399663999999</v>
      </c>
      <c r="GB42" s="219">
        <v>676.5529999999999</v>
      </c>
      <c r="GC42" s="219">
        <v>5367.953184999998</v>
      </c>
      <c r="GD42" s="219">
        <v>654.6450000000001</v>
      </c>
      <c r="GE42" s="260">
        <v>3979.1406479999987</v>
      </c>
      <c r="GF42" s="260">
        <v>610.1590000000001</v>
      </c>
      <c r="GG42" s="260">
        <f t="shared" si="57"/>
        <v>53807.40727305857</v>
      </c>
      <c r="GH42" s="260">
        <f t="shared" si="57"/>
        <v>7830.077000000001</v>
      </c>
      <c r="GI42" s="313">
        <v>9757.735856</v>
      </c>
      <c r="GJ42" s="290">
        <v>785.9829999999998</v>
      </c>
      <c r="GK42" s="260">
        <v>3831.806325</v>
      </c>
      <c r="GL42" s="260">
        <v>581.5809999999999</v>
      </c>
      <c r="GM42" s="260">
        <v>4040.707327</v>
      </c>
      <c r="GN42" s="365">
        <v>706.76</v>
      </c>
      <c r="GO42" s="260">
        <v>4672.494664</v>
      </c>
      <c r="GP42" s="260">
        <v>659.634</v>
      </c>
      <c r="GQ42" s="260">
        <v>2606.570652</v>
      </c>
      <c r="GR42" s="260">
        <v>315.976</v>
      </c>
      <c r="GS42" s="260">
        <v>3855.555074</v>
      </c>
      <c r="GT42" s="260">
        <v>464.536</v>
      </c>
      <c r="GU42" s="260">
        <v>2362.316348</v>
      </c>
      <c r="GV42" s="260">
        <v>331.124</v>
      </c>
      <c r="GW42" s="260">
        <v>2130.846796</v>
      </c>
      <c r="GX42" s="260">
        <v>338.308</v>
      </c>
      <c r="GY42" s="260">
        <v>3480.4906727322</v>
      </c>
      <c r="GZ42" s="260">
        <v>484.6660000000001</v>
      </c>
      <c r="HA42" s="260">
        <v>10469.537648</v>
      </c>
      <c r="HB42" s="260">
        <v>955.045</v>
      </c>
      <c r="HC42" s="260">
        <v>3772.757606</v>
      </c>
      <c r="HD42" s="260">
        <v>587.551</v>
      </c>
      <c r="HE42" s="260">
        <v>3532.7562960000005</v>
      </c>
      <c r="HF42" s="260">
        <v>652.8240000000001</v>
      </c>
      <c r="HG42" s="260">
        <v>4256.7110809999995</v>
      </c>
      <c r="HH42" s="260">
        <v>728.7639999999998</v>
      </c>
      <c r="HI42" s="260">
        <v>4388.563517</v>
      </c>
      <c r="HJ42" s="260">
        <v>632.359</v>
      </c>
      <c r="HK42" s="260">
        <v>5982.424982999999</v>
      </c>
      <c r="HL42" s="260">
        <v>679.316</v>
      </c>
      <c r="HM42" s="260">
        <v>2984.5845819999995</v>
      </c>
      <c r="HN42" s="260">
        <v>518.9929999999998</v>
      </c>
      <c r="HO42" s="260">
        <v>8285.601165</v>
      </c>
      <c r="HP42" s="260">
        <v>698.771</v>
      </c>
      <c r="HQ42" s="260">
        <v>2656.382522</v>
      </c>
      <c r="HR42" s="260">
        <v>420.492</v>
      </c>
      <c r="HS42" s="260">
        <v>2678.128753</v>
      </c>
      <c r="HT42" s="260">
        <v>507.448</v>
      </c>
      <c r="HU42" s="260">
        <v>2679.219341</v>
      </c>
      <c r="HV42" s="260">
        <v>439.84099999999995</v>
      </c>
      <c r="HW42" s="94">
        <f>+GI42+GK42+GM42+GO42+GQ42+GS42+GU42+GW42</f>
        <v>33258.033041999995</v>
      </c>
      <c r="HX42" s="97">
        <f>+GJ42+GL42+GN42+GP42+GR42+GT42+GV42+GX42</f>
        <v>4183.902</v>
      </c>
      <c r="HY42" s="94">
        <f>+HG42+HI42+HK42+HM42+HO42+HQ42+HS42+HU42</f>
        <v>33911.615944</v>
      </c>
      <c r="HZ42" s="97">
        <f>+HH42+HJ42+HL42+HN42+HP42+HR42+HT42+HV42</f>
        <v>4625.984</v>
      </c>
    </row>
    <row r="43" spans="1:234" ht="15.75">
      <c r="A43" s="234" t="s">
        <v>103</v>
      </c>
      <c r="B43" s="79" t="s">
        <v>26</v>
      </c>
      <c r="C43" s="104">
        <v>2076925498</v>
      </c>
      <c r="D43" s="105">
        <v>510360</v>
      </c>
      <c r="E43" s="105">
        <v>1434690947</v>
      </c>
      <c r="F43" s="105">
        <v>964117</v>
      </c>
      <c r="G43" s="92">
        <v>708184639</v>
      </c>
      <c r="H43" s="93">
        <v>250689</v>
      </c>
      <c r="I43" s="106">
        <v>972563490</v>
      </c>
      <c r="J43" s="107">
        <v>261781</v>
      </c>
      <c r="K43" s="95">
        <v>1346.5</v>
      </c>
      <c r="L43" s="96">
        <v>276</v>
      </c>
      <c r="M43" s="95">
        <v>1537.9</v>
      </c>
      <c r="N43" s="96">
        <v>467</v>
      </c>
      <c r="O43" s="95">
        <v>2714.4</v>
      </c>
      <c r="P43" s="96">
        <v>385</v>
      </c>
      <c r="Q43" s="95">
        <v>3679.5</v>
      </c>
      <c r="R43" s="107">
        <v>550</v>
      </c>
      <c r="S43" s="94">
        <v>3829.5</v>
      </c>
      <c r="T43" s="97">
        <v>479</v>
      </c>
      <c r="U43" s="94">
        <v>4429.6</v>
      </c>
      <c r="V43" s="97">
        <v>558</v>
      </c>
      <c r="W43" s="94">
        <v>6013.8</v>
      </c>
      <c r="X43" s="97">
        <v>650</v>
      </c>
      <c r="Y43" s="94">
        <v>6419.9</v>
      </c>
      <c r="Z43" s="97">
        <v>607.3</v>
      </c>
      <c r="AA43" s="98">
        <v>31460.7</v>
      </c>
      <c r="AB43" s="99">
        <v>780</v>
      </c>
      <c r="AC43" s="94">
        <v>6814.7</v>
      </c>
      <c r="AD43" s="97">
        <v>763</v>
      </c>
      <c r="AE43" s="98">
        <v>9458.6</v>
      </c>
      <c r="AF43" s="99">
        <v>698</v>
      </c>
      <c r="AG43" s="98">
        <v>6445.9</v>
      </c>
      <c r="AH43" s="99">
        <v>774</v>
      </c>
      <c r="AI43" s="109">
        <v>13177.044609000002</v>
      </c>
      <c r="AJ43" s="97">
        <v>2249.062</v>
      </c>
      <c r="AK43" s="94">
        <v>18878.654779</v>
      </c>
      <c r="AL43" s="97">
        <v>3499.5230000000006</v>
      </c>
      <c r="AM43" s="94">
        <v>20110.896531000002</v>
      </c>
      <c r="AN43" s="97">
        <v>1282.8120000000001</v>
      </c>
      <c r="AO43" s="192">
        <v>20365.35925551146</v>
      </c>
      <c r="AP43" s="296">
        <v>1023.4839999999998</v>
      </c>
      <c r="AQ43" s="252">
        <v>25116.863167781747</v>
      </c>
      <c r="AR43" s="191">
        <v>1896.175</v>
      </c>
      <c r="AS43" s="191">
        <v>26823.1050307308</v>
      </c>
      <c r="AT43" s="191">
        <v>1696.0930000000003</v>
      </c>
      <c r="AU43" s="94">
        <v>1512.598509</v>
      </c>
      <c r="AV43" s="94">
        <v>131.25599999999997</v>
      </c>
      <c r="AW43" s="94">
        <v>2323.5597629999997</v>
      </c>
      <c r="AX43" s="94">
        <v>207.35499999999996</v>
      </c>
      <c r="AY43" s="94">
        <v>4158.541253</v>
      </c>
      <c r="AZ43" s="94">
        <v>485.071</v>
      </c>
      <c r="BA43" s="94">
        <v>4475.256986</v>
      </c>
      <c r="BB43" s="94">
        <v>517.932</v>
      </c>
      <c r="BC43" s="94">
        <v>5901.860130000001</v>
      </c>
      <c r="BD43" s="94">
        <v>623.736</v>
      </c>
      <c r="BE43" s="94">
        <v>6512.776768000001</v>
      </c>
      <c r="BF43" s="94">
        <v>671.532</v>
      </c>
      <c r="BG43" s="94">
        <v>7294.817440000001</v>
      </c>
      <c r="BH43" s="94">
        <v>760.268</v>
      </c>
      <c r="BI43" s="94">
        <v>9254.416290000001</v>
      </c>
      <c r="BJ43" s="94">
        <v>824.802</v>
      </c>
      <c r="BK43" s="94">
        <v>12092.135862000001</v>
      </c>
      <c r="BL43" s="94">
        <v>949.866</v>
      </c>
      <c r="BM43" s="94">
        <v>12646.035693000002</v>
      </c>
      <c r="BN43" s="94">
        <v>1769.652</v>
      </c>
      <c r="BO43" s="94">
        <v>13177.044609000002</v>
      </c>
      <c r="BP43" s="94">
        <v>2249.062</v>
      </c>
      <c r="BQ43" s="94">
        <v>1165.00543</v>
      </c>
      <c r="BR43" s="94">
        <v>105.359</v>
      </c>
      <c r="BS43" s="94">
        <v>1299.2909199999997</v>
      </c>
      <c r="BT43" s="110">
        <v>2071.286</v>
      </c>
      <c r="BU43" s="94">
        <f t="shared" si="48"/>
        <v>2464.2963499999996</v>
      </c>
      <c r="BV43" s="110">
        <f t="shared" si="48"/>
        <v>2176.645</v>
      </c>
      <c r="BW43" s="110">
        <v>589.621482</v>
      </c>
      <c r="BX43" s="110">
        <v>37.021999999999935</v>
      </c>
      <c r="BY43" s="110">
        <v>440.55355099999997</v>
      </c>
      <c r="BZ43" s="110">
        <v>32.62300000000005</v>
      </c>
      <c r="CA43" s="303">
        <v>4902.757402</v>
      </c>
      <c r="CB43" s="303">
        <v>80.511</v>
      </c>
      <c r="CC43" s="110">
        <v>1763.115384</v>
      </c>
      <c r="CD43" s="262">
        <v>168.171</v>
      </c>
      <c r="CE43" s="110">
        <v>2208.028965</v>
      </c>
      <c r="CF43" s="110">
        <v>210.217</v>
      </c>
      <c r="CG43" s="110">
        <v>1201.872875</v>
      </c>
      <c r="CH43" s="110">
        <v>85.333</v>
      </c>
      <c r="CI43" s="300">
        <v>794.241137</v>
      </c>
      <c r="CJ43" s="172">
        <v>68.209</v>
      </c>
      <c r="CK43" s="110">
        <v>1307.166282</v>
      </c>
      <c r="CL43" s="110">
        <v>210.347</v>
      </c>
      <c r="CM43" s="95">
        <v>1736.273694</v>
      </c>
      <c r="CN43" s="95">
        <v>297.889</v>
      </c>
      <c r="CO43" s="263">
        <v>1470.727657</v>
      </c>
      <c r="CP43" s="264">
        <v>132.556</v>
      </c>
      <c r="CQ43" s="95">
        <f t="shared" si="49"/>
        <v>3494.4713829999996</v>
      </c>
      <c r="CR43" s="219">
        <f t="shared" si="49"/>
        <v>2246.29</v>
      </c>
      <c r="CS43" s="260">
        <f t="shared" si="50"/>
        <v>8397.228785</v>
      </c>
      <c r="CT43" s="219">
        <f t="shared" si="50"/>
        <v>2326.801</v>
      </c>
      <c r="CU43" s="219">
        <f t="shared" si="51"/>
        <v>12368.373134</v>
      </c>
      <c r="CV43" s="219">
        <f t="shared" si="51"/>
        <v>2705.189</v>
      </c>
      <c r="CW43" s="191">
        <f t="shared" si="12"/>
        <v>13570.246008999999</v>
      </c>
      <c r="CX43" s="191">
        <f t="shared" si="6"/>
        <v>2790.522</v>
      </c>
      <c r="CY43" s="219">
        <f t="shared" si="52"/>
        <v>14364.487146</v>
      </c>
      <c r="CZ43" s="219">
        <f t="shared" si="52"/>
        <v>2858.7309999999998</v>
      </c>
      <c r="DA43" s="219">
        <f t="shared" si="52"/>
        <v>15671.653428</v>
      </c>
      <c r="DB43" s="219">
        <f t="shared" si="52"/>
        <v>3069.078</v>
      </c>
      <c r="DC43" s="260">
        <f>+CM43+DA43</f>
        <v>17407.927122</v>
      </c>
      <c r="DD43" s="219">
        <f>DB43+CN43</f>
        <v>3366.967</v>
      </c>
      <c r="DE43" s="219">
        <f t="shared" si="53"/>
        <v>18878.654779</v>
      </c>
      <c r="DF43" s="219">
        <f t="shared" si="53"/>
        <v>3499.523</v>
      </c>
      <c r="DG43" s="94">
        <v>1082.024934</v>
      </c>
      <c r="DH43" s="94">
        <v>183.206</v>
      </c>
      <c r="DI43" s="94">
        <f>1463.239928+7.7</f>
        <v>1470.939928</v>
      </c>
      <c r="DJ43" s="94">
        <v>285.67</v>
      </c>
      <c r="DK43" s="94">
        <v>636.580786</v>
      </c>
      <c r="DL43" s="94">
        <v>35.385</v>
      </c>
      <c r="DM43" s="300">
        <v>905.098157</v>
      </c>
      <c r="DN43" s="300">
        <v>64.381</v>
      </c>
      <c r="DO43" s="197">
        <v>1256.184083</v>
      </c>
      <c r="DP43" s="201">
        <v>109.905</v>
      </c>
      <c r="DQ43" s="306">
        <v>3162.5491580000003</v>
      </c>
      <c r="DR43" s="307">
        <v>85.742</v>
      </c>
      <c r="DS43" s="197">
        <v>2210.968244</v>
      </c>
      <c r="DT43" s="197">
        <v>114.902</v>
      </c>
      <c r="DU43" s="197">
        <v>1882.103488</v>
      </c>
      <c r="DV43" s="197">
        <v>117.297</v>
      </c>
      <c r="DW43" s="197">
        <v>3595.536677</v>
      </c>
      <c r="DX43" s="197">
        <v>88.726</v>
      </c>
      <c r="DY43" s="197">
        <v>2441.883132</v>
      </c>
      <c r="DZ43" s="197">
        <v>129.11</v>
      </c>
      <c r="EA43" s="197">
        <v>976.049873</v>
      </c>
      <c r="EB43" s="197">
        <v>42.797</v>
      </c>
      <c r="EC43" s="197">
        <v>490.978071</v>
      </c>
      <c r="ED43" s="197">
        <v>25.691</v>
      </c>
      <c r="EE43" s="94">
        <f t="shared" si="54"/>
        <v>20110.896531000002</v>
      </c>
      <c r="EF43" s="297">
        <f t="shared" si="54"/>
        <v>1282.8120000000001</v>
      </c>
      <c r="EG43" s="260">
        <f t="shared" si="55"/>
        <v>19619.91846</v>
      </c>
      <c r="EH43" s="219">
        <f t="shared" si="55"/>
        <v>1257.121</v>
      </c>
      <c r="EI43" s="308">
        <v>1664.261743</v>
      </c>
      <c r="EJ43" s="308">
        <v>81.419</v>
      </c>
      <c r="EK43" s="309">
        <v>2394.252201</v>
      </c>
      <c r="EL43" s="309">
        <v>136.865</v>
      </c>
      <c r="EM43" s="306">
        <v>1359.308816</v>
      </c>
      <c r="EN43" s="306">
        <v>92.591</v>
      </c>
      <c r="EO43" s="306">
        <v>1147.81405</v>
      </c>
      <c r="EP43" s="306">
        <v>103.147</v>
      </c>
      <c r="EQ43" s="197">
        <v>1502.5415272499997</v>
      </c>
      <c r="ER43" s="309">
        <v>100.128</v>
      </c>
      <c r="ES43" s="309">
        <v>1842.4538842699992</v>
      </c>
      <c r="ET43" s="309">
        <v>67.517</v>
      </c>
      <c r="EU43" s="309">
        <v>1318.945714699171</v>
      </c>
      <c r="EV43" s="309">
        <v>86.583</v>
      </c>
      <c r="EW43" s="310">
        <v>1251.7205922267483</v>
      </c>
      <c r="EX43" s="310">
        <v>56.112</v>
      </c>
      <c r="EY43" s="311">
        <v>2001.4837589037306</v>
      </c>
      <c r="EZ43" s="311">
        <v>60.774</v>
      </c>
      <c r="FA43" s="311">
        <v>2115.242747973083</v>
      </c>
      <c r="FB43" s="311">
        <v>90.669</v>
      </c>
      <c r="FC43" s="312">
        <v>1761.206004327364</v>
      </c>
      <c r="FD43" s="312">
        <v>59.233</v>
      </c>
      <c r="FE43" s="312">
        <v>2006.1282158613658</v>
      </c>
      <c r="FF43" s="312">
        <v>88.446</v>
      </c>
      <c r="FG43" s="260">
        <f t="shared" si="56"/>
        <v>20365.35925551146</v>
      </c>
      <c r="FH43" s="219">
        <f t="shared" si="56"/>
        <v>1023.4839999999998</v>
      </c>
      <c r="FI43" s="260">
        <v>1143.4420929801554</v>
      </c>
      <c r="FJ43" s="219">
        <v>98.951</v>
      </c>
      <c r="FK43" s="219">
        <v>1119.486473612409</v>
      </c>
      <c r="FL43" s="219">
        <v>110.317</v>
      </c>
      <c r="FM43" s="219">
        <v>2222.362920489179</v>
      </c>
      <c r="FN43" s="219">
        <v>105.27</v>
      </c>
      <c r="FO43" s="219">
        <v>1199.5772217699998</v>
      </c>
      <c r="FP43" s="219">
        <v>94.113</v>
      </c>
      <c r="FQ43" s="219">
        <v>6926.103953749999</v>
      </c>
      <c r="FR43" s="219">
        <v>108.816</v>
      </c>
      <c r="FS43" s="219">
        <v>1080.5764026499996</v>
      </c>
      <c r="FT43" s="219">
        <v>78.19</v>
      </c>
      <c r="FU43" s="219">
        <v>2009.42605904</v>
      </c>
      <c r="FV43" s="219">
        <v>86.82399999999998</v>
      </c>
      <c r="FW43" s="219">
        <v>1057.2340869900002</v>
      </c>
      <c r="FX43" s="219">
        <v>235.10300000000004</v>
      </c>
      <c r="FY43" s="219">
        <v>1283.8932995</v>
      </c>
      <c r="FZ43" s="219">
        <v>110.47500000000002</v>
      </c>
      <c r="GA43" s="219">
        <v>1576.790084</v>
      </c>
      <c r="GB43" s="219">
        <v>58.08200000000001</v>
      </c>
      <c r="GC43" s="219">
        <v>3398.707533</v>
      </c>
      <c r="GD43" s="219">
        <v>490.6209999999999</v>
      </c>
      <c r="GE43" s="260">
        <v>2099.2630400000007</v>
      </c>
      <c r="GF43" s="260">
        <v>319.413</v>
      </c>
      <c r="GG43" s="260">
        <f t="shared" si="57"/>
        <v>25116.863167781747</v>
      </c>
      <c r="GH43" s="260">
        <f t="shared" si="57"/>
        <v>1896.175</v>
      </c>
      <c r="GI43" s="313">
        <v>2925.1334929999994</v>
      </c>
      <c r="GJ43" s="290">
        <v>224.62900000000002</v>
      </c>
      <c r="GK43" s="260">
        <v>2663.2346420000003</v>
      </c>
      <c r="GL43" s="260">
        <v>200.22500000000002</v>
      </c>
      <c r="GM43" s="260">
        <v>4686.749361</v>
      </c>
      <c r="GN43" s="365">
        <v>135.514</v>
      </c>
      <c r="GO43" s="260">
        <v>1825.16987</v>
      </c>
      <c r="GP43" s="260">
        <v>110.527</v>
      </c>
      <c r="GQ43" s="260">
        <v>1615.513537</v>
      </c>
      <c r="GR43" s="260">
        <v>96.763</v>
      </c>
      <c r="GS43" s="260">
        <v>1992.828618</v>
      </c>
      <c r="GT43" s="260">
        <v>180.476</v>
      </c>
      <c r="GU43" s="260">
        <v>1421.56129</v>
      </c>
      <c r="GV43" s="260">
        <v>86.732</v>
      </c>
      <c r="GW43" s="260">
        <v>3095.58651</v>
      </c>
      <c r="GX43" s="260">
        <v>91.363</v>
      </c>
      <c r="GY43" s="260">
        <v>1230.7392317308002</v>
      </c>
      <c r="GZ43" s="260">
        <v>85.12199999999999</v>
      </c>
      <c r="HA43" s="260">
        <v>1875.376588</v>
      </c>
      <c r="HB43" s="260">
        <v>98.827</v>
      </c>
      <c r="HC43" s="260">
        <v>1250.762722</v>
      </c>
      <c r="HD43" s="260">
        <v>103.525</v>
      </c>
      <c r="HE43" s="260">
        <v>2240.449168</v>
      </c>
      <c r="HF43" s="260">
        <v>282.38999999999993</v>
      </c>
      <c r="HG43" s="260">
        <v>1628.676042</v>
      </c>
      <c r="HH43" s="260">
        <v>95.211</v>
      </c>
      <c r="HI43" s="260">
        <v>932.535519</v>
      </c>
      <c r="HJ43" s="260">
        <v>99.923</v>
      </c>
      <c r="HK43" s="260">
        <v>1595.855286</v>
      </c>
      <c r="HL43" s="260">
        <v>132.03000000000006</v>
      </c>
      <c r="HM43" s="260">
        <v>785.776327</v>
      </c>
      <c r="HN43" s="260">
        <v>80.816</v>
      </c>
      <c r="HO43" s="260">
        <v>982.7211500000002</v>
      </c>
      <c r="HP43" s="260">
        <v>53.123</v>
      </c>
      <c r="HQ43" s="260">
        <v>1204.55439</v>
      </c>
      <c r="HR43" s="260">
        <v>87.365</v>
      </c>
      <c r="HS43" s="260">
        <v>1002.1808520000002</v>
      </c>
      <c r="HT43" s="260">
        <v>89.891</v>
      </c>
      <c r="HU43" s="260">
        <v>1629.6361419999994</v>
      </c>
      <c r="HV43" s="260">
        <v>84.32900000000002</v>
      </c>
      <c r="HW43" s="94">
        <f>+GI43+GK43+GM43+GO43+GQ43+GS43+GU43+GW43</f>
        <v>20225.777321</v>
      </c>
      <c r="HX43" s="97">
        <f>+GJ43+GL43+GN43+GP43+GR43+GT43+GV43+GX43</f>
        <v>1126.2290000000003</v>
      </c>
      <c r="HY43" s="94">
        <f>+HG43+HI43+HK43+HM43+HO43+HQ43+HS43+HU43</f>
        <v>9761.935708</v>
      </c>
      <c r="HZ43" s="97">
        <f>+HH43+HJ43+HL43+HN43+HP43+HR43+HT43+HV43</f>
        <v>722.6880000000001</v>
      </c>
    </row>
    <row r="44" spans="1:234" ht="15.75">
      <c r="A44" s="234"/>
      <c r="B44" s="79"/>
      <c r="C44" s="10"/>
      <c r="D44" s="11"/>
      <c r="E44" s="11"/>
      <c r="F44" s="11"/>
      <c r="G44" s="20"/>
      <c r="H44" s="71"/>
      <c r="I44" s="75"/>
      <c r="J44" s="76"/>
      <c r="K44" s="94"/>
      <c r="L44" s="37"/>
      <c r="M44" s="95"/>
      <c r="N44" s="96"/>
      <c r="O44" s="94"/>
      <c r="P44" s="37"/>
      <c r="Q44" s="94"/>
      <c r="R44" s="76"/>
      <c r="S44" s="94"/>
      <c r="T44" s="97"/>
      <c r="U44" s="94"/>
      <c r="V44" s="97"/>
      <c r="W44" s="94"/>
      <c r="X44" s="97"/>
      <c r="Y44" s="94"/>
      <c r="Z44" s="97"/>
      <c r="AA44" s="98"/>
      <c r="AB44" s="99"/>
      <c r="AC44" s="94"/>
      <c r="AD44" s="97"/>
      <c r="AE44" s="100"/>
      <c r="AF44" s="99"/>
      <c r="AG44" s="101"/>
      <c r="AH44" s="99"/>
      <c r="AI44" s="291"/>
      <c r="AJ44" s="299"/>
      <c r="AK44" s="328"/>
      <c r="AL44" s="97"/>
      <c r="AM44" s="325"/>
      <c r="AN44" s="317"/>
      <c r="AO44" s="325"/>
      <c r="AP44" s="317"/>
      <c r="AQ44" s="316"/>
      <c r="AR44" s="317"/>
      <c r="AS44" s="317"/>
      <c r="AT44" s="317"/>
      <c r="AU44" s="94"/>
      <c r="AV44" s="97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94"/>
      <c r="BI44" s="94"/>
      <c r="BJ44" s="75"/>
      <c r="BK44" s="94"/>
      <c r="BL44" s="75"/>
      <c r="BM44" s="75"/>
      <c r="BN44" s="75"/>
      <c r="BO44" s="299"/>
      <c r="BP44" s="299"/>
      <c r="BQ44" s="89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169"/>
      <c r="CF44" s="169"/>
      <c r="CG44" s="169"/>
      <c r="CH44" s="169"/>
      <c r="CI44" s="169"/>
      <c r="CJ44" s="169"/>
      <c r="CK44" s="87"/>
      <c r="CL44" s="87"/>
      <c r="CM44" s="87"/>
      <c r="CN44" s="87"/>
      <c r="CO44" s="169"/>
      <c r="CP44" s="169"/>
      <c r="CQ44" s="87"/>
      <c r="CR44" s="191"/>
      <c r="CS44" s="252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72"/>
      <c r="DH44" s="300"/>
      <c r="DI44" s="172"/>
      <c r="DJ44" s="300"/>
      <c r="DK44" s="172"/>
      <c r="DL44" s="300"/>
      <c r="DM44" s="172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172"/>
      <c r="DZ44" s="301"/>
      <c r="EA44" s="301"/>
      <c r="EB44" s="301"/>
      <c r="EC44" s="301"/>
      <c r="ED44" s="301"/>
      <c r="EE44" s="172"/>
      <c r="EF44" s="301"/>
      <c r="EG44" s="252"/>
      <c r="EH44" s="191"/>
      <c r="EI44" s="172"/>
      <c r="EJ44" s="301"/>
      <c r="EK44" s="172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11"/>
      <c r="FB44" s="311"/>
      <c r="FC44" s="311"/>
      <c r="FD44" s="311"/>
      <c r="FE44" s="311"/>
      <c r="FF44" s="311"/>
      <c r="FG44" s="252"/>
      <c r="FH44" s="191"/>
      <c r="FI44" s="252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280"/>
      <c r="GJ44" s="289"/>
      <c r="GK44" s="191"/>
      <c r="GL44" s="191"/>
      <c r="GM44" s="191"/>
      <c r="GN44" s="364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373"/>
      <c r="HH44" s="373"/>
      <c r="HI44" s="373"/>
      <c r="HJ44" s="373"/>
      <c r="HK44" s="373"/>
      <c r="HL44" s="373"/>
      <c r="HM44" s="373"/>
      <c r="HN44" s="373"/>
      <c r="HO44" s="373"/>
      <c r="HP44" s="373"/>
      <c r="HQ44" s="373"/>
      <c r="HR44" s="373"/>
      <c r="HS44" s="373"/>
      <c r="HT44" s="373"/>
      <c r="HU44" s="373"/>
      <c r="HV44" s="373"/>
      <c r="HW44" s="328"/>
      <c r="HX44" s="97"/>
      <c r="HY44" s="325"/>
      <c r="HZ44" s="317"/>
    </row>
    <row r="45" spans="1:234" ht="15.75">
      <c r="A45" s="233" t="s">
        <v>104</v>
      </c>
      <c r="B45" s="42" t="s">
        <v>10</v>
      </c>
      <c r="C45" s="81">
        <v>22075546578</v>
      </c>
      <c r="D45" s="82">
        <v>83852146</v>
      </c>
      <c r="E45" s="82">
        <v>20703831327</v>
      </c>
      <c r="F45" s="82">
        <v>84784202</v>
      </c>
      <c r="G45" s="83">
        <v>11132974535</v>
      </c>
      <c r="H45" s="84">
        <v>31413792</v>
      </c>
      <c r="I45" s="85">
        <v>15532909406</v>
      </c>
      <c r="J45" s="86">
        <v>23978528</v>
      </c>
      <c r="K45" s="87">
        <v>22462.9</v>
      </c>
      <c r="L45" s="88">
        <v>44818</v>
      </c>
      <c r="M45" s="87">
        <v>21044.5</v>
      </c>
      <c r="N45" s="88">
        <v>41511</v>
      </c>
      <c r="O45" s="87">
        <v>35620.299999999996</v>
      </c>
      <c r="P45" s="88">
        <v>51579</v>
      </c>
      <c r="Q45" s="87">
        <v>40598.9</v>
      </c>
      <c r="R45" s="86">
        <v>46254</v>
      </c>
      <c r="S45" s="87">
        <v>43567.7</v>
      </c>
      <c r="T45" s="89">
        <v>54127</v>
      </c>
      <c r="U45" s="87">
        <v>64529</v>
      </c>
      <c r="V45" s="89">
        <v>75798</v>
      </c>
      <c r="W45" s="87">
        <v>70409.8</v>
      </c>
      <c r="X45" s="89">
        <v>58772</v>
      </c>
      <c r="Y45" s="87">
        <v>82755.6</v>
      </c>
      <c r="Z45" s="89">
        <v>148688.1</v>
      </c>
      <c r="AA45" s="90">
        <v>137106</v>
      </c>
      <c r="AB45" s="89">
        <v>77923</v>
      </c>
      <c r="AC45" s="87">
        <v>99185.5</v>
      </c>
      <c r="AD45" s="89">
        <v>65631</v>
      </c>
      <c r="AE45" s="87">
        <f>SUM(AE47,AE53)</f>
        <v>135692.09999999998</v>
      </c>
      <c r="AF45" s="191">
        <f>SUM(AF47+AF53)</f>
        <v>70865.8</v>
      </c>
      <c r="AG45" s="87">
        <f>SUM(AG47,AG53)</f>
        <v>144143.8</v>
      </c>
      <c r="AH45" s="89">
        <f>SUM(AH47+AH53)</f>
        <v>69422.94759756763</v>
      </c>
      <c r="AI45" s="87">
        <f>SUM(AI47,AI53)</f>
        <v>179188.973222</v>
      </c>
      <c r="AJ45" s="191">
        <f>SUM(AJ47+AJ53)</f>
        <v>93477.74599999998</v>
      </c>
      <c r="AK45" s="87">
        <f>SUM(AK47,AK53)</f>
        <v>267135.29524919</v>
      </c>
      <c r="AL45" s="89">
        <f aca="true" t="shared" si="58" ref="AL45:CC45">SUM(AL47,AL53)</f>
        <v>162052.91499999998</v>
      </c>
      <c r="AM45" s="87">
        <f t="shared" si="58"/>
        <v>342615.6829564526</v>
      </c>
      <c r="AN45" s="89">
        <f t="shared" si="58"/>
        <v>190535.83</v>
      </c>
      <c r="AO45" s="272">
        <f t="shared" si="58"/>
        <v>396646.1101563821</v>
      </c>
      <c r="AP45" s="89">
        <f t="shared" si="58"/>
        <v>252600.59600000002</v>
      </c>
      <c r="AQ45" s="272">
        <f t="shared" si="58"/>
        <v>409472.7970362778</v>
      </c>
      <c r="AR45" s="89">
        <f t="shared" si="58"/>
        <v>238305.564</v>
      </c>
      <c r="AS45" s="272">
        <f t="shared" si="58"/>
        <v>427881.2477108316</v>
      </c>
      <c r="AT45" s="89">
        <f t="shared" si="58"/>
        <v>170920.213</v>
      </c>
      <c r="AU45" s="87">
        <f t="shared" si="58"/>
        <v>23967.535741000003</v>
      </c>
      <c r="AV45" s="87">
        <f t="shared" si="58"/>
        <v>6826.235000000001</v>
      </c>
      <c r="AW45" s="87">
        <f t="shared" si="58"/>
        <v>33238.411119000004</v>
      </c>
      <c r="AX45" s="87">
        <f t="shared" si="58"/>
        <v>11162.087999999998</v>
      </c>
      <c r="AY45" s="87">
        <f t="shared" si="58"/>
        <v>42206.834295</v>
      </c>
      <c r="AZ45" s="87">
        <f t="shared" si="58"/>
        <v>14908.781999999996</v>
      </c>
      <c r="BA45" s="87">
        <f t="shared" si="58"/>
        <v>53081.96919300001</v>
      </c>
      <c r="BB45" s="87">
        <f t="shared" si="58"/>
        <v>19685.863999999994</v>
      </c>
      <c r="BC45" s="87">
        <f t="shared" si="58"/>
        <v>62536.159918000005</v>
      </c>
      <c r="BD45" s="87">
        <f t="shared" si="58"/>
        <v>25393.202999999994</v>
      </c>
      <c r="BE45" s="87">
        <f t="shared" si="58"/>
        <v>72567.18904900001</v>
      </c>
      <c r="BF45" s="87">
        <f t="shared" si="58"/>
        <v>31590.725999999995</v>
      </c>
      <c r="BG45" s="87">
        <f t="shared" si="58"/>
        <v>93065.519191</v>
      </c>
      <c r="BH45" s="87">
        <f t="shared" si="58"/>
        <v>40971.598999999995</v>
      </c>
      <c r="BI45" s="87">
        <f t="shared" si="58"/>
        <v>112077.93104600001</v>
      </c>
      <c r="BJ45" s="87">
        <f t="shared" si="58"/>
        <v>50229.534999999996</v>
      </c>
      <c r="BK45" s="87">
        <f t="shared" si="58"/>
        <v>134932.45574700003</v>
      </c>
      <c r="BL45" s="87">
        <f t="shared" si="58"/>
        <v>59813.338</v>
      </c>
      <c r="BM45" s="87">
        <f t="shared" si="58"/>
        <v>155315.84391700002</v>
      </c>
      <c r="BN45" s="87">
        <f t="shared" si="58"/>
        <v>73477.60800000001</v>
      </c>
      <c r="BO45" s="87">
        <f t="shared" si="58"/>
        <v>179188.973222</v>
      </c>
      <c r="BP45" s="87">
        <f t="shared" si="58"/>
        <v>93477.74599999998</v>
      </c>
      <c r="BQ45" s="87">
        <f t="shared" si="58"/>
        <v>18605.381626</v>
      </c>
      <c r="BR45" s="87">
        <f t="shared" si="58"/>
        <v>12320.007</v>
      </c>
      <c r="BS45" s="87">
        <f t="shared" si="58"/>
        <v>15790.922682</v>
      </c>
      <c r="BT45" s="87">
        <f t="shared" si="58"/>
        <v>13092.131000000001</v>
      </c>
      <c r="BU45" s="87">
        <f t="shared" si="58"/>
        <v>34396.304308</v>
      </c>
      <c r="BV45" s="87">
        <f t="shared" si="58"/>
        <v>25412.138</v>
      </c>
      <c r="BW45" s="87">
        <f t="shared" si="58"/>
        <v>16782.389885</v>
      </c>
      <c r="BX45" s="87">
        <f t="shared" si="58"/>
        <v>14359.851</v>
      </c>
      <c r="BY45" s="87">
        <f t="shared" si="58"/>
        <v>16100.319266999997</v>
      </c>
      <c r="BZ45" s="87">
        <f t="shared" si="58"/>
        <v>13212.437999999998</v>
      </c>
      <c r="CA45" s="87">
        <f t="shared" si="58"/>
        <v>17231.231843999998</v>
      </c>
      <c r="CB45" s="87">
        <f t="shared" si="58"/>
        <v>10497.036</v>
      </c>
      <c r="CC45" s="87">
        <f t="shared" si="58"/>
        <v>31851.419491</v>
      </c>
      <c r="CD45" s="87">
        <f aca="true" t="shared" si="59" ref="CD45:EO45">SUM(CD47,CD53)</f>
        <v>14972.175</v>
      </c>
      <c r="CE45" s="87">
        <f t="shared" si="59"/>
        <v>18279.95575</v>
      </c>
      <c r="CF45" s="87">
        <f t="shared" si="59"/>
        <v>12812.177</v>
      </c>
      <c r="CG45" s="87">
        <f t="shared" si="59"/>
        <v>26902.303326</v>
      </c>
      <c r="CH45" s="87">
        <f t="shared" si="59"/>
        <v>14768.177000000001</v>
      </c>
      <c r="CI45" s="87">
        <f t="shared" si="59"/>
        <v>19870.559426</v>
      </c>
      <c r="CJ45" s="87">
        <f t="shared" si="59"/>
        <v>11382.694</v>
      </c>
      <c r="CK45" s="87">
        <f t="shared" si="59"/>
        <v>32447.706420000002</v>
      </c>
      <c r="CL45" s="87">
        <f t="shared" si="59"/>
        <v>15256.971000000001</v>
      </c>
      <c r="CM45" s="87">
        <f t="shared" si="59"/>
        <v>22664.395248</v>
      </c>
      <c r="CN45" s="87">
        <f t="shared" si="59"/>
        <v>13031.098</v>
      </c>
      <c r="CO45" s="87">
        <f t="shared" si="59"/>
        <v>30608.710284189998</v>
      </c>
      <c r="CP45" s="87">
        <f t="shared" si="59"/>
        <v>16348.060000000001</v>
      </c>
      <c r="CQ45" s="87">
        <f t="shared" si="59"/>
        <v>67279.01345999999</v>
      </c>
      <c r="CR45" s="87">
        <f t="shared" si="59"/>
        <v>52984.426999999996</v>
      </c>
      <c r="CS45" s="87">
        <f t="shared" si="59"/>
        <v>84510.245304</v>
      </c>
      <c r="CT45" s="87">
        <f t="shared" si="59"/>
        <v>63481.462999999996</v>
      </c>
      <c r="CU45" s="87">
        <f t="shared" si="59"/>
        <v>134641.620545</v>
      </c>
      <c r="CV45" s="87">
        <f t="shared" si="59"/>
        <v>91265.81499999999</v>
      </c>
      <c r="CW45" s="87">
        <f t="shared" si="59"/>
        <v>161543.923871</v>
      </c>
      <c r="CX45" s="87">
        <f t="shared" si="59"/>
        <v>106033.992</v>
      </c>
      <c r="CY45" s="87">
        <f t="shared" si="59"/>
        <v>181414.483297</v>
      </c>
      <c r="CZ45" s="87">
        <f t="shared" si="59"/>
        <v>117416.68599999999</v>
      </c>
      <c r="DA45" s="87">
        <f t="shared" si="59"/>
        <v>213862.189717</v>
      </c>
      <c r="DB45" s="87">
        <f t="shared" si="59"/>
        <v>132673.657</v>
      </c>
      <c r="DC45" s="87">
        <f t="shared" si="59"/>
        <v>236526.58496500002</v>
      </c>
      <c r="DD45" s="87">
        <f t="shared" si="59"/>
        <v>145704.755</v>
      </c>
      <c r="DE45" s="87">
        <f t="shared" si="59"/>
        <v>267135.29524919</v>
      </c>
      <c r="DF45" s="87">
        <f t="shared" si="59"/>
        <v>162052.81499999997</v>
      </c>
      <c r="DG45" s="87">
        <f t="shared" si="59"/>
        <v>31909.8827084526</v>
      </c>
      <c r="DH45" s="87">
        <f t="shared" si="59"/>
        <v>12996.947</v>
      </c>
      <c r="DI45" s="87">
        <f t="shared" si="59"/>
        <v>31709.38287</v>
      </c>
      <c r="DJ45" s="87">
        <f t="shared" si="59"/>
        <v>12778.061999999998</v>
      </c>
      <c r="DK45" s="87">
        <f t="shared" si="59"/>
        <v>13978.774727</v>
      </c>
      <c r="DL45" s="87">
        <f t="shared" si="59"/>
        <v>12603.966000000002</v>
      </c>
      <c r="DM45" s="87">
        <f t="shared" si="59"/>
        <v>24262.751987999996</v>
      </c>
      <c r="DN45" s="87">
        <f t="shared" si="59"/>
        <v>10913.972</v>
      </c>
      <c r="DO45" s="87">
        <f t="shared" si="59"/>
        <v>24163.725663999998</v>
      </c>
      <c r="DP45" s="87">
        <f t="shared" si="59"/>
        <v>14898.063999999998</v>
      </c>
      <c r="DQ45" s="87">
        <f t="shared" si="59"/>
        <v>33079.97580199999</v>
      </c>
      <c r="DR45" s="87">
        <f t="shared" si="59"/>
        <v>16510.625999999997</v>
      </c>
      <c r="DS45" s="87">
        <f t="shared" si="59"/>
        <v>38675.557322</v>
      </c>
      <c r="DT45" s="87">
        <f t="shared" si="59"/>
        <v>16062.151999999998</v>
      </c>
      <c r="DU45" s="87">
        <f t="shared" si="59"/>
        <v>33358.971445999996</v>
      </c>
      <c r="DV45" s="87">
        <f t="shared" si="59"/>
        <v>18335.388</v>
      </c>
      <c r="DW45" s="87">
        <f t="shared" si="59"/>
        <v>22682.162012</v>
      </c>
      <c r="DX45" s="87">
        <f t="shared" si="59"/>
        <v>13537.760999999999</v>
      </c>
      <c r="DY45" s="87">
        <f t="shared" si="59"/>
        <v>29771.954007</v>
      </c>
      <c r="DZ45" s="87">
        <f t="shared" si="59"/>
        <v>19109.748</v>
      </c>
      <c r="EA45" s="87">
        <f t="shared" si="59"/>
        <v>32637.222627999996</v>
      </c>
      <c r="EB45" s="87">
        <f t="shared" si="59"/>
        <v>22410.718</v>
      </c>
      <c r="EC45" s="87">
        <f t="shared" si="59"/>
        <v>26385.321782000003</v>
      </c>
      <c r="ED45" s="87">
        <f t="shared" si="59"/>
        <v>20378.426</v>
      </c>
      <c r="EE45" s="87">
        <f t="shared" si="59"/>
        <v>342615.6829564526</v>
      </c>
      <c r="EF45" s="87">
        <f t="shared" si="59"/>
        <v>190535.83</v>
      </c>
      <c r="EG45" s="87">
        <f t="shared" si="59"/>
        <v>316230.3611744526</v>
      </c>
      <c r="EH45" s="87">
        <f t="shared" si="59"/>
        <v>170157.40399999998</v>
      </c>
      <c r="EI45" s="87">
        <f t="shared" si="59"/>
        <v>31192.526444</v>
      </c>
      <c r="EJ45" s="87">
        <f t="shared" si="59"/>
        <v>16000.475999999999</v>
      </c>
      <c r="EK45" s="87">
        <f t="shared" si="59"/>
        <v>27591.056169</v>
      </c>
      <c r="EL45" s="87">
        <f t="shared" si="59"/>
        <v>12957.752999999999</v>
      </c>
      <c r="EM45" s="87">
        <f t="shared" si="59"/>
        <v>29520.494371999997</v>
      </c>
      <c r="EN45" s="87">
        <f t="shared" si="59"/>
        <v>14968.164999999999</v>
      </c>
      <c r="EO45" s="87">
        <f t="shared" si="59"/>
        <v>39662.58123556804</v>
      </c>
      <c r="EP45" s="87">
        <f aca="true" t="shared" si="60" ref="EP45:HZ45">SUM(EP47,EP53)</f>
        <v>20659.84</v>
      </c>
      <c r="EQ45" s="87">
        <f t="shared" si="60"/>
        <v>42816.04504281</v>
      </c>
      <c r="ER45" s="87">
        <f t="shared" si="60"/>
        <v>16153.883</v>
      </c>
      <c r="ES45" s="87">
        <f t="shared" si="60"/>
        <v>45508.397928360006</v>
      </c>
      <c r="ET45" s="87">
        <f t="shared" si="60"/>
        <v>15678.894</v>
      </c>
      <c r="EU45" s="87">
        <f t="shared" si="60"/>
        <v>25218.583283197117</v>
      </c>
      <c r="EV45" s="87">
        <f t="shared" si="60"/>
        <v>13605.274000000001</v>
      </c>
      <c r="EW45" s="87">
        <f t="shared" si="60"/>
        <v>26648.95768787364</v>
      </c>
      <c r="EX45" s="87">
        <f t="shared" si="60"/>
        <v>16086.725999999999</v>
      </c>
      <c r="EY45" s="87">
        <f t="shared" si="60"/>
        <v>28928.847792062606</v>
      </c>
      <c r="EZ45" s="87">
        <f t="shared" si="60"/>
        <v>14023.627</v>
      </c>
      <c r="FA45" s="87">
        <f t="shared" si="60"/>
        <v>25686.89309027236</v>
      </c>
      <c r="FB45" s="87">
        <f t="shared" si="60"/>
        <v>12994.517</v>
      </c>
      <c r="FC45" s="87">
        <f t="shared" si="60"/>
        <v>24970.465525037376</v>
      </c>
      <c r="FD45" s="87">
        <f t="shared" si="60"/>
        <v>15856.347999999998</v>
      </c>
      <c r="FE45" s="87">
        <f t="shared" si="60"/>
        <v>48901.261586200955</v>
      </c>
      <c r="FF45" s="87">
        <f t="shared" si="60"/>
        <v>83615.093</v>
      </c>
      <c r="FG45" s="87">
        <f t="shared" si="60"/>
        <v>396646.1101563821</v>
      </c>
      <c r="FH45" s="87">
        <f t="shared" si="60"/>
        <v>252600.59600000002</v>
      </c>
      <c r="FI45" s="87">
        <f t="shared" si="60"/>
        <v>34129.384100201285</v>
      </c>
      <c r="FJ45" s="87">
        <f t="shared" si="60"/>
        <v>33948.1</v>
      </c>
      <c r="FK45" s="87">
        <f t="shared" si="60"/>
        <v>39032.295979743554</v>
      </c>
      <c r="FL45" s="87">
        <f t="shared" si="60"/>
        <v>36634.988999999994</v>
      </c>
      <c r="FM45" s="87">
        <f t="shared" si="60"/>
        <v>28330.52856245298</v>
      </c>
      <c r="FN45" s="87">
        <f t="shared" si="60"/>
        <v>33913.297</v>
      </c>
      <c r="FO45" s="87">
        <f t="shared" si="60"/>
        <v>29294.919692069998</v>
      </c>
      <c r="FP45" s="87">
        <f t="shared" si="60"/>
        <v>13263.643999999998</v>
      </c>
      <c r="FQ45" s="87">
        <f t="shared" si="60"/>
        <v>34080.90486959</v>
      </c>
      <c r="FR45" s="87">
        <f t="shared" si="60"/>
        <v>12957.214000000002</v>
      </c>
      <c r="FS45" s="87">
        <f t="shared" si="60"/>
        <v>32953.85812196001</v>
      </c>
      <c r="FT45" s="87">
        <f t="shared" si="60"/>
        <v>14706.237000000001</v>
      </c>
      <c r="FU45" s="87">
        <f t="shared" si="60"/>
        <v>38960.10434025</v>
      </c>
      <c r="FV45" s="87">
        <f t="shared" si="60"/>
        <v>15360.016999999996</v>
      </c>
      <c r="FW45" s="87">
        <f t="shared" si="60"/>
        <v>26654.644068920003</v>
      </c>
      <c r="FX45" s="87">
        <f t="shared" si="60"/>
        <v>12776.064000000002</v>
      </c>
      <c r="FY45" s="87">
        <f t="shared" si="60"/>
        <v>35018.492098090006</v>
      </c>
      <c r="FZ45" s="87">
        <f t="shared" si="60"/>
        <v>14576.98000000001</v>
      </c>
      <c r="GA45" s="87">
        <f t="shared" si="60"/>
        <v>38917.613699</v>
      </c>
      <c r="GB45" s="87">
        <f t="shared" si="60"/>
        <v>15645.619999999999</v>
      </c>
      <c r="GC45" s="87">
        <f t="shared" si="60"/>
        <v>33293.30870799999</v>
      </c>
      <c r="GD45" s="87">
        <f t="shared" si="60"/>
        <v>16306.518000000004</v>
      </c>
      <c r="GE45" s="87">
        <f t="shared" si="60"/>
        <v>38806.74279599999</v>
      </c>
      <c r="GF45" s="87">
        <f t="shared" si="60"/>
        <v>18216.884000000005</v>
      </c>
      <c r="GG45" s="87">
        <f t="shared" si="60"/>
        <v>409472.7970362778</v>
      </c>
      <c r="GH45" s="87">
        <f t="shared" si="60"/>
        <v>238305.564</v>
      </c>
      <c r="GI45" s="280">
        <f t="shared" si="60"/>
        <v>31053.233665000003</v>
      </c>
      <c r="GJ45" s="289">
        <f t="shared" si="60"/>
        <v>16370.698000000004</v>
      </c>
      <c r="GK45" s="87">
        <f t="shared" si="60"/>
        <v>32928.71536599999</v>
      </c>
      <c r="GL45" s="87">
        <f t="shared" si="60"/>
        <v>14489.184000000001</v>
      </c>
      <c r="GM45" s="87">
        <f t="shared" si="60"/>
        <v>41769.230419</v>
      </c>
      <c r="GN45" s="89">
        <f t="shared" si="60"/>
        <v>14526.932</v>
      </c>
      <c r="GO45" s="87">
        <f t="shared" si="60"/>
        <v>31112.336233</v>
      </c>
      <c r="GP45" s="87">
        <f t="shared" si="60"/>
        <v>14595.126</v>
      </c>
      <c r="GQ45" s="87">
        <f t="shared" si="60"/>
        <v>27180.539790000003</v>
      </c>
      <c r="GR45" s="87">
        <f t="shared" si="60"/>
        <v>9550.621</v>
      </c>
      <c r="GS45" s="87">
        <f t="shared" si="60"/>
        <v>56691.895612</v>
      </c>
      <c r="GT45" s="87">
        <f t="shared" si="60"/>
        <v>13257.518</v>
      </c>
      <c r="GU45" s="87">
        <f t="shared" si="60"/>
        <v>43121.999927</v>
      </c>
      <c r="GV45" s="87">
        <f t="shared" si="60"/>
        <v>11132.982</v>
      </c>
      <c r="GW45" s="87">
        <f t="shared" si="60"/>
        <v>43982.615458</v>
      </c>
      <c r="GX45" s="87">
        <f t="shared" si="60"/>
        <v>13478.867</v>
      </c>
      <c r="GY45" s="87">
        <f t="shared" si="60"/>
        <v>28054.187582831626</v>
      </c>
      <c r="GZ45" s="87">
        <f t="shared" si="60"/>
        <v>15043.340999999999</v>
      </c>
      <c r="HA45" s="87">
        <f t="shared" si="60"/>
        <v>29478.638994</v>
      </c>
      <c r="HB45" s="87">
        <f t="shared" si="60"/>
        <v>14521.462000000001</v>
      </c>
      <c r="HC45" s="87">
        <f t="shared" si="60"/>
        <v>35745.793853</v>
      </c>
      <c r="HD45" s="87">
        <f t="shared" si="60"/>
        <v>15663.464</v>
      </c>
      <c r="HE45" s="87">
        <f t="shared" si="60"/>
        <v>26762.060810999992</v>
      </c>
      <c r="HF45" s="87">
        <f t="shared" si="60"/>
        <v>18290.018000000004</v>
      </c>
      <c r="HG45" s="87">
        <f t="shared" si="60"/>
        <v>30938.604372</v>
      </c>
      <c r="HH45" s="87">
        <f t="shared" si="60"/>
        <v>14478.052</v>
      </c>
      <c r="HI45" s="87">
        <f t="shared" si="60"/>
        <v>28855.863319</v>
      </c>
      <c r="HJ45" s="87">
        <f t="shared" si="60"/>
        <v>14526.925</v>
      </c>
      <c r="HK45" s="87">
        <f t="shared" si="60"/>
        <v>27204.331229</v>
      </c>
      <c r="HL45" s="87">
        <f t="shared" si="60"/>
        <v>12921.308000000005</v>
      </c>
      <c r="HM45" s="87">
        <f t="shared" si="60"/>
        <v>38373.841182000004</v>
      </c>
      <c r="HN45" s="87">
        <f t="shared" si="60"/>
        <v>14362.429000000004</v>
      </c>
      <c r="HO45" s="87">
        <f t="shared" si="60"/>
        <v>39113.397756000006</v>
      </c>
      <c r="HP45" s="87">
        <f t="shared" si="60"/>
        <v>15445.234000000006</v>
      </c>
      <c r="HQ45" s="87">
        <f t="shared" si="60"/>
        <v>35188.4242125303</v>
      </c>
      <c r="HR45" s="87">
        <f t="shared" si="60"/>
        <v>17514.297</v>
      </c>
      <c r="HS45" s="87">
        <f t="shared" si="60"/>
        <v>34212.612907</v>
      </c>
      <c r="HT45" s="87">
        <f t="shared" si="60"/>
        <v>12243.303000000002</v>
      </c>
      <c r="HU45" s="87">
        <f t="shared" si="60"/>
        <v>55846.18255000001</v>
      </c>
      <c r="HV45" s="87">
        <f t="shared" si="60"/>
        <v>17066.548000000003</v>
      </c>
      <c r="HW45" s="87">
        <f t="shared" si="60"/>
        <v>307840.56646999996</v>
      </c>
      <c r="HX45" s="89">
        <f t="shared" si="60"/>
        <v>107401.92800000001</v>
      </c>
      <c r="HY45" s="87">
        <f t="shared" si="60"/>
        <v>289733.2575275303</v>
      </c>
      <c r="HZ45" s="89">
        <f t="shared" si="60"/>
        <v>118558.09600000002</v>
      </c>
    </row>
    <row r="46" spans="1:234" ht="15.75">
      <c r="A46" s="234"/>
      <c r="B46" s="79"/>
      <c r="C46" s="131"/>
      <c r="D46" s="132"/>
      <c r="E46" s="11"/>
      <c r="F46" s="11"/>
      <c r="G46" s="20"/>
      <c r="H46" s="71"/>
      <c r="I46" s="75"/>
      <c r="J46" s="76"/>
      <c r="K46" s="94"/>
      <c r="L46" s="37"/>
      <c r="M46" s="95"/>
      <c r="N46" s="96"/>
      <c r="O46" s="94"/>
      <c r="P46" s="37"/>
      <c r="Q46" s="94"/>
      <c r="R46" s="76"/>
      <c r="S46" s="94"/>
      <c r="T46" s="97"/>
      <c r="U46" s="94"/>
      <c r="V46" s="97"/>
      <c r="W46" s="94"/>
      <c r="X46" s="97"/>
      <c r="Y46" s="94"/>
      <c r="Z46" s="97"/>
      <c r="AA46" s="109"/>
      <c r="AB46" s="97"/>
      <c r="AC46" s="94"/>
      <c r="AD46" s="97"/>
      <c r="AE46" s="79"/>
      <c r="AF46" s="190"/>
      <c r="AG46" s="79"/>
      <c r="AH46" s="190"/>
      <c r="AI46" s="75"/>
      <c r="AJ46" s="297"/>
      <c r="AK46" s="75"/>
      <c r="AL46" s="297"/>
      <c r="AM46" s="87"/>
      <c r="AN46" s="297"/>
      <c r="AO46" s="320"/>
      <c r="AP46" s="297"/>
      <c r="AQ46" s="294"/>
      <c r="AR46" s="297"/>
      <c r="AS46" s="297"/>
      <c r="AT46" s="297"/>
      <c r="AU46" s="75"/>
      <c r="AV46" s="297"/>
      <c r="AW46" s="75"/>
      <c r="AX46" s="297"/>
      <c r="AY46" s="75"/>
      <c r="AZ46" s="297"/>
      <c r="BA46" s="75"/>
      <c r="BB46" s="297"/>
      <c r="BC46" s="75"/>
      <c r="BD46" s="297"/>
      <c r="BE46" s="75"/>
      <c r="BF46" s="297"/>
      <c r="BG46" s="75"/>
      <c r="BH46" s="297"/>
      <c r="BI46" s="75"/>
      <c r="BJ46" s="297"/>
      <c r="BK46" s="75"/>
      <c r="BL46" s="297"/>
      <c r="BM46" s="75"/>
      <c r="BN46" s="297"/>
      <c r="BO46" s="75"/>
      <c r="BP46" s="297"/>
      <c r="BQ46" s="75"/>
      <c r="BR46" s="297"/>
      <c r="BS46" s="75"/>
      <c r="BT46" s="297"/>
      <c r="BU46" s="75"/>
      <c r="BV46" s="297"/>
      <c r="BW46" s="75"/>
      <c r="BX46" s="297"/>
      <c r="BY46" s="75"/>
      <c r="BZ46" s="297"/>
      <c r="CA46" s="75"/>
      <c r="CB46" s="297"/>
      <c r="CC46" s="75"/>
      <c r="CD46" s="297"/>
      <c r="CE46" s="75"/>
      <c r="CF46" s="297"/>
      <c r="CG46" s="75"/>
      <c r="CH46" s="297"/>
      <c r="CI46" s="75"/>
      <c r="CJ46" s="297"/>
      <c r="CK46" s="75"/>
      <c r="CL46" s="297"/>
      <c r="CM46" s="75"/>
      <c r="CN46" s="297"/>
      <c r="CO46" s="75"/>
      <c r="CP46" s="297"/>
      <c r="CQ46" s="75"/>
      <c r="CR46" s="297"/>
      <c r="CS46" s="75"/>
      <c r="CT46" s="297"/>
      <c r="CU46" s="75"/>
      <c r="CV46" s="297"/>
      <c r="CW46" s="75"/>
      <c r="CX46" s="297"/>
      <c r="CY46" s="75"/>
      <c r="CZ46" s="297"/>
      <c r="DA46" s="75"/>
      <c r="DB46" s="297"/>
      <c r="DC46" s="75"/>
      <c r="DD46" s="297"/>
      <c r="DE46" s="75"/>
      <c r="DF46" s="297"/>
      <c r="DG46" s="75"/>
      <c r="DH46" s="297"/>
      <c r="DI46" s="75"/>
      <c r="DJ46" s="297"/>
      <c r="DK46" s="75"/>
      <c r="DL46" s="297"/>
      <c r="DM46" s="75"/>
      <c r="DN46" s="297"/>
      <c r="DO46" s="75"/>
      <c r="DP46" s="297"/>
      <c r="DQ46" s="75"/>
      <c r="DR46" s="297"/>
      <c r="DS46" s="75"/>
      <c r="DT46" s="297"/>
      <c r="DU46" s="75"/>
      <c r="DV46" s="297"/>
      <c r="DW46" s="75"/>
      <c r="DX46" s="297"/>
      <c r="DY46" s="75"/>
      <c r="DZ46" s="297"/>
      <c r="EA46" s="75"/>
      <c r="EB46" s="297"/>
      <c r="EC46" s="75"/>
      <c r="ED46" s="297"/>
      <c r="EE46" s="75"/>
      <c r="EF46" s="297"/>
      <c r="EG46" s="75"/>
      <c r="EH46" s="297"/>
      <c r="EI46" s="75"/>
      <c r="EJ46" s="297"/>
      <c r="EK46" s="75"/>
      <c r="EL46" s="297"/>
      <c r="EM46" s="75"/>
      <c r="EN46" s="297"/>
      <c r="EO46" s="75"/>
      <c r="EP46" s="297"/>
      <c r="EQ46" s="75"/>
      <c r="ER46" s="297"/>
      <c r="ES46" s="75"/>
      <c r="ET46" s="297"/>
      <c r="EU46" s="75"/>
      <c r="EV46" s="297"/>
      <c r="EW46" s="75"/>
      <c r="EX46" s="297"/>
      <c r="EY46" s="75"/>
      <c r="EZ46" s="297"/>
      <c r="FA46" s="75"/>
      <c r="FB46" s="297"/>
      <c r="FC46" s="75"/>
      <c r="FD46" s="297"/>
      <c r="FE46" s="75"/>
      <c r="FF46" s="297"/>
      <c r="FG46" s="75"/>
      <c r="FH46" s="297"/>
      <c r="FI46" s="75"/>
      <c r="FJ46" s="297"/>
      <c r="FK46" s="297"/>
      <c r="FL46" s="297"/>
      <c r="FM46" s="297"/>
      <c r="FN46" s="297"/>
      <c r="FO46" s="297"/>
      <c r="FP46" s="297"/>
      <c r="FQ46" s="297"/>
      <c r="FR46" s="297"/>
      <c r="FS46" s="297"/>
      <c r="FT46" s="297"/>
      <c r="FU46" s="297"/>
      <c r="FV46" s="297"/>
      <c r="FW46" s="297"/>
      <c r="FX46" s="297"/>
      <c r="FY46" s="297"/>
      <c r="FZ46" s="297"/>
      <c r="GA46" s="297"/>
      <c r="GB46" s="297"/>
      <c r="GC46" s="297"/>
      <c r="GD46" s="297"/>
      <c r="GE46" s="297"/>
      <c r="GF46" s="297"/>
      <c r="GG46" s="297"/>
      <c r="GH46" s="297"/>
      <c r="GI46" s="329"/>
      <c r="GJ46" s="322"/>
      <c r="GK46" s="297"/>
      <c r="GL46" s="297"/>
      <c r="GM46" s="297"/>
      <c r="GN46" s="366"/>
      <c r="GO46" s="297"/>
      <c r="GP46" s="297"/>
      <c r="GQ46" s="297"/>
      <c r="GR46" s="297"/>
      <c r="GS46" s="297"/>
      <c r="GT46" s="297"/>
      <c r="GU46" s="297"/>
      <c r="GV46" s="297"/>
      <c r="GW46" s="297"/>
      <c r="GX46" s="297"/>
      <c r="GY46" s="297"/>
      <c r="GZ46" s="297"/>
      <c r="HA46" s="297"/>
      <c r="HB46" s="297"/>
      <c r="HC46" s="297"/>
      <c r="HD46" s="297"/>
      <c r="HE46" s="297"/>
      <c r="HF46" s="297"/>
      <c r="HG46" s="297"/>
      <c r="HH46" s="297"/>
      <c r="HI46" s="297"/>
      <c r="HJ46" s="297"/>
      <c r="HK46" s="297"/>
      <c r="HL46" s="297"/>
      <c r="HM46" s="297"/>
      <c r="HN46" s="297"/>
      <c r="HO46" s="297"/>
      <c r="HP46" s="297"/>
      <c r="HQ46" s="297"/>
      <c r="HR46" s="297"/>
      <c r="HS46" s="297"/>
      <c r="HT46" s="297"/>
      <c r="HU46" s="297"/>
      <c r="HV46" s="297"/>
      <c r="HW46" s="75"/>
      <c r="HX46" s="297"/>
      <c r="HY46" s="87"/>
      <c r="HZ46" s="297"/>
    </row>
    <row r="47" spans="1:234" ht="15.75">
      <c r="A47" s="233" t="s">
        <v>113</v>
      </c>
      <c r="B47" s="42" t="s">
        <v>27</v>
      </c>
      <c r="C47" s="81">
        <v>8897387432</v>
      </c>
      <c r="D47" s="82">
        <v>14052159</v>
      </c>
      <c r="E47" s="82">
        <v>8226385684</v>
      </c>
      <c r="F47" s="82">
        <v>12541980</v>
      </c>
      <c r="G47" s="83">
        <v>4264576494</v>
      </c>
      <c r="H47" s="84">
        <v>6793146</v>
      </c>
      <c r="I47" s="85">
        <v>6135616895</v>
      </c>
      <c r="J47" s="86">
        <v>7333593</v>
      </c>
      <c r="K47" s="87">
        <v>8038.4</v>
      </c>
      <c r="L47" s="88">
        <v>9264</v>
      </c>
      <c r="M47" s="87">
        <v>9297.9</v>
      </c>
      <c r="N47" s="88">
        <v>10143</v>
      </c>
      <c r="O47" s="87">
        <v>14927.599999999999</v>
      </c>
      <c r="P47" s="88">
        <v>12092</v>
      </c>
      <c r="Q47" s="87">
        <v>16706.9</v>
      </c>
      <c r="R47" s="89">
        <v>10923</v>
      </c>
      <c r="S47" s="87">
        <v>17874.5</v>
      </c>
      <c r="T47" s="89">
        <v>12077</v>
      </c>
      <c r="U47" s="87">
        <v>23075.8</v>
      </c>
      <c r="V47" s="89">
        <v>13663</v>
      </c>
      <c r="W47" s="87">
        <v>31652.7</v>
      </c>
      <c r="X47" s="89">
        <v>15957</v>
      </c>
      <c r="Y47" s="87">
        <v>40936.1</v>
      </c>
      <c r="Z47" s="89">
        <v>108830</v>
      </c>
      <c r="AA47" s="90">
        <v>70627.70000000001</v>
      </c>
      <c r="AB47" s="89">
        <v>27790</v>
      </c>
      <c r="AC47" s="87">
        <v>36028.5</v>
      </c>
      <c r="AD47" s="89">
        <v>19000</v>
      </c>
      <c r="AE47" s="87">
        <f aca="true" t="shared" si="61" ref="AE47:BX47">SUM(AE49:AE51)</f>
        <v>55130</v>
      </c>
      <c r="AF47" s="191">
        <f>SUM(AF49:AF51)</f>
        <v>26305.899999999998</v>
      </c>
      <c r="AG47" s="87">
        <f t="shared" si="61"/>
        <v>54489.6</v>
      </c>
      <c r="AH47" s="89">
        <f t="shared" si="61"/>
        <v>24338.3</v>
      </c>
      <c r="AI47" s="87">
        <f t="shared" si="61"/>
        <v>87658.88366800002</v>
      </c>
      <c r="AJ47" s="191">
        <f t="shared" si="61"/>
        <v>34658.33599999999</v>
      </c>
      <c r="AK47" s="87">
        <f t="shared" si="61"/>
        <v>113714.39838873</v>
      </c>
      <c r="AL47" s="89">
        <f t="shared" si="61"/>
        <v>45960.397999999994</v>
      </c>
      <c r="AM47" s="87">
        <f t="shared" si="61"/>
        <v>135146.73053200002</v>
      </c>
      <c r="AN47" s="89">
        <f t="shared" si="61"/>
        <v>38862.098</v>
      </c>
      <c r="AO47" s="252">
        <f t="shared" si="61"/>
        <v>140107.98810057133</v>
      </c>
      <c r="AP47" s="89">
        <f t="shared" si="61"/>
        <v>99554.33300000001</v>
      </c>
      <c r="AQ47" s="252">
        <f t="shared" si="61"/>
        <v>190017.60496966774</v>
      </c>
      <c r="AR47" s="89">
        <f t="shared" si="61"/>
        <v>120464.68099999998</v>
      </c>
      <c r="AS47" s="252">
        <f t="shared" si="61"/>
        <v>200564.2020931216</v>
      </c>
      <c r="AT47" s="89">
        <f t="shared" si="61"/>
        <v>50930.047999999995</v>
      </c>
      <c r="AU47" s="191">
        <f t="shared" si="61"/>
        <v>10882.766063000003</v>
      </c>
      <c r="AV47" s="191">
        <f t="shared" si="61"/>
        <v>3159.0709999999995</v>
      </c>
      <c r="AW47" s="191">
        <f t="shared" si="61"/>
        <v>14999.837896000003</v>
      </c>
      <c r="AX47" s="191">
        <f t="shared" si="61"/>
        <v>5243.493999999999</v>
      </c>
      <c r="AY47" s="191">
        <f t="shared" si="61"/>
        <v>18459.197388</v>
      </c>
      <c r="AZ47" s="191">
        <f t="shared" si="61"/>
        <v>6953.5679999999975</v>
      </c>
      <c r="BA47" s="191">
        <f t="shared" si="61"/>
        <v>24350.546474000006</v>
      </c>
      <c r="BB47" s="191">
        <f t="shared" si="61"/>
        <v>8710.832999999997</v>
      </c>
      <c r="BC47" s="191">
        <f t="shared" si="61"/>
        <v>28551.387484000006</v>
      </c>
      <c r="BD47" s="191">
        <f t="shared" si="61"/>
        <v>10603.195999999996</v>
      </c>
      <c r="BE47" s="191">
        <f t="shared" si="61"/>
        <v>32480.191122000007</v>
      </c>
      <c r="BF47" s="191">
        <f t="shared" si="61"/>
        <v>12627.598999999995</v>
      </c>
      <c r="BG47" s="191">
        <f t="shared" si="61"/>
        <v>39711.37283700001</v>
      </c>
      <c r="BH47" s="191">
        <f t="shared" si="61"/>
        <v>15080.219999999994</v>
      </c>
      <c r="BI47" s="191">
        <f t="shared" si="61"/>
        <v>48912.04485000001</v>
      </c>
      <c r="BJ47" s="191">
        <f t="shared" si="61"/>
        <v>17830.230999999992</v>
      </c>
      <c r="BK47" s="191">
        <f t="shared" si="61"/>
        <v>56363.89271800002</v>
      </c>
      <c r="BL47" s="191">
        <f t="shared" si="61"/>
        <v>20807.140999999992</v>
      </c>
      <c r="BM47" s="191">
        <f t="shared" si="61"/>
        <v>70181.88677600001</v>
      </c>
      <c r="BN47" s="191">
        <f t="shared" si="61"/>
        <v>26627.98399999999</v>
      </c>
      <c r="BO47" s="191">
        <f t="shared" si="61"/>
        <v>87658.88366800002</v>
      </c>
      <c r="BP47" s="191">
        <f t="shared" si="61"/>
        <v>34658.33599999999</v>
      </c>
      <c r="BQ47" s="191">
        <f t="shared" si="61"/>
        <v>7203.225253</v>
      </c>
      <c r="BR47" s="191">
        <f t="shared" si="61"/>
        <v>4232.803</v>
      </c>
      <c r="BS47" s="191">
        <f t="shared" si="61"/>
        <v>6377.39536</v>
      </c>
      <c r="BT47" s="191">
        <f t="shared" si="61"/>
        <v>3699.206</v>
      </c>
      <c r="BU47" s="191">
        <f t="shared" si="61"/>
        <v>13580.620613</v>
      </c>
      <c r="BV47" s="191">
        <f t="shared" si="61"/>
        <v>7932.009</v>
      </c>
      <c r="BW47" s="191">
        <f t="shared" si="61"/>
        <v>6496.260572</v>
      </c>
      <c r="BX47" s="191">
        <f t="shared" si="61"/>
        <v>4560.795</v>
      </c>
      <c r="BY47" s="191">
        <f aca="true" t="shared" si="62" ref="BY47:EJ47">SUM(BY49:BY51)</f>
        <v>4649.428994</v>
      </c>
      <c r="BZ47" s="191">
        <f t="shared" si="62"/>
        <v>2595.7059999999988</v>
      </c>
      <c r="CA47" s="191">
        <f t="shared" si="62"/>
        <v>7713.78575</v>
      </c>
      <c r="CB47" s="191">
        <f t="shared" si="62"/>
        <v>3147.372</v>
      </c>
      <c r="CC47" s="191">
        <f t="shared" si="62"/>
        <v>19456.445991</v>
      </c>
      <c r="CD47" s="191">
        <f t="shared" si="62"/>
        <v>6733.217999999999</v>
      </c>
      <c r="CE47" s="191">
        <f t="shared" si="62"/>
        <v>6344.571159</v>
      </c>
      <c r="CF47" s="191">
        <f t="shared" si="62"/>
        <v>2627.622</v>
      </c>
      <c r="CG47" s="191">
        <f t="shared" si="62"/>
        <v>8550.676045</v>
      </c>
      <c r="CH47" s="191">
        <f t="shared" si="62"/>
        <v>3522.788</v>
      </c>
      <c r="CI47" s="191">
        <f t="shared" si="62"/>
        <v>8046.981341000001</v>
      </c>
      <c r="CJ47" s="191">
        <f t="shared" si="62"/>
        <v>2710.531</v>
      </c>
      <c r="CK47" s="191">
        <f t="shared" si="62"/>
        <v>14910.237407</v>
      </c>
      <c r="CL47" s="191">
        <f t="shared" si="62"/>
        <v>4203.075</v>
      </c>
      <c r="CM47" s="191">
        <f t="shared" si="62"/>
        <v>9821.736001</v>
      </c>
      <c r="CN47" s="191">
        <f t="shared" si="62"/>
        <v>3070.849</v>
      </c>
      <c r="CO47" s="191">
        <f t="shared" si="62"/>
        <v>14143.65451573</v>
      </c>
      <c r="CP47" s="191">
        <f t="shared" si="62"/>
        <v>4856.433</v>
      </c>
      <c r="CQ47" s="191">
        <f t="shared" si="62"/>
        <v>24726.310179</v>
      </c>
      <c r="CR47" s="191">
        <f t="shared" si="62"/>
        <v>15088.509999999998</v>
      </c>
      <c r="CS47" s="191">
        <f t="shared" si="62"/>
        <v>32440.095929000003</v>
      </c>
      <c r="CT47" s="191">
        <f t="shared" si="62"/>
        <v>18235.881999999998</v>
      </c>
      <c r="CU47" s="191">
        <f t="shared" si="62"/>
        <v>58241.113079</v>
      </c>
      <c r="CV47" s="191">
        <f t="shared" si="62"/>
        <v>27596.721999999998</v>
      </c>
      <c r="CW47" s="191">
        <f t="shared" si="62"/>
        <v>66791.789124</v>
      </c>
      <c r="CX47" s="191">
        <f t="shared" si="62"/>
        <v>31119.51</v>
      </c>
      <c r="CY47" s="191">
        <f t="shared" si="62"/>
        <v>74838.77046500001</v>
      </c>
      <c r="CZ47" s="191">
        <f t="shared" si="62"/>
        <v>33830.041</v>
      </c>
      <c r="DA47" s="191">
        <f t="shared" si="62"/>
        <v>89749.007872</v>
      </c>
      <c r="DB47" s="191">
        <f t="shared" si="62"/>
        <v>38033.115999999995</v>
      </c>
      <c r="DC47" s="191">
        <f t="shared" si="62"/>
        <v>99570.743873</v>
      </c>
      <c r="DD47" s="191">
        <f t="shared" si="62"/>
        <v>41103.965</v>
      </c>
      <c r="DE47" s="191">
        <f t="shared" si="62"/>
        <v>113714.39838873</v>
      </c>
      <c r="DF47" s="191">
        <f t="shared" si="62"/>
        <v>45960.397999999994</v>
      </c>
      <c r="DG47" s="191">
        <f t="shared" si="62"/>
        <v>14486.362627</v>
      </c>
      <c r="DH47" s="191">
        <f t="shared" si="62"/>
        <v>3080.1000000000004</v>
      </c>
      <c r="DI47" s="191">
        <f t="shared" si="62"/>
        <v>11600.194139</v>
      </c>
      <c r="DJ47" s="191">
        <f t="shared" si="62"/>
        <v>2903.0249999999996</v>
      </c>
      <c r="DK47" s="191">
        <f t="shared" si="62"/>
        <v>4923.826396</v>
      </c>
      <c r="DL47" s="191">
        <f t="shared" si="62"/>
        <v>2879.6090000000004</v>
      </c>
      <c r="DM47" s="191">
        <f t="shared" si="62"/>
        <v>7522.905188999999</v>
      </c>
      <c r="DN47" s="191">
        <f t="shared" si="62"/>
        <v>2656.01</v>
      </c>
      <c r="DO47" s="191">
        <f t="shared" si="62"/>
        <v>9731.051652999999</v>
      </c>
      <c r="DP47" s="191">
        <f t="shared" si="62"/>
        <v>3071.818</v>
      </c>
      <c r="DQ47" s="191">
        <f t="shared" si="62"/>
        <v>15360.978450999995</v>
      </c>
      <c r="DR47" s="191">
        <f t="shared" si="62"/>
        <v>3347.8769999999977</v>
      </c>
      <c r="DS47" s="191">
        <f t="shared" si="62"/>
        <v>15922.483212</v>
      </c>
      <c r="DT47" s="191">
        <f t="shared" si="62"/>
        <v>3870.513</v>
      </c>
      <c r="DU47" s="191">
        <f t="shared" si="62"/>
        <v>11737.895009</v>
      </c>
      <c r="DV47" s="191">
        <f t="shared" si="62"/>
        <v>3509.031</v>
      </c>
      <c r="DW47" s="191">
        <f t="shared" si="62"/>
        <v>10182.208881</v>
      </c>
      <c r="DX47" s="191">
        <f t="shared" si="62"/>
        <v>3262.56</v>
      </c>
      <c r="DY47" s="191">
        <f t="shared" si="62"/>
        <v>10896.394452</v>
      </c>
      <c r="DZ47" s="191">
        <f t="shared" si="62"/>
        <v>3819.125</v>
      </c>
      <c r="EA47" s="191">
        <f t="shared" si="62"/>
        <v>13097.329686</v>
      </c>
      <c r="EB47" s="191">
        <f t="shared" si="62"/>
        <v>3483.652</v>
      </c>
      <c r="EC47" s="191">
        <f t="shared" si="62"/>
        <v>9685.100837000002</v>
      </c>
      <c r="ED47" s="191">
        <f t="shared" si="62"/>
        <v>2978.7780000000002</v>
      </c>
      <c r="EE47" s="191">
        <f t="shared" si="62"/>
        <v>135146.73053200002</v>
      </c>
      <c r="EF47" s="191">
        <f t="shared" si="62"/>
        <v>38862.098</v>
      </c>
      <c r="EG47" s="191">
        <f t="shared" si="62"/>
        <v>125461.62969500001</v>
      </c>
      <c r="EH47" s="191">
        <f t="shared" si="62"/>
        <v>35883.31999999999</v>
      </c>
      <c r="EI47" s="191">
        <f t="shared" si="62"/>
        <v>12291.718751</v>
      </c>
      <c r="EJ47" s="191">
        <f t="shared" si="62"/>
        <v>3089.589</v>
      </c>
      <c r="EK47" s="191">
        <f aca="true" t="shared" si="63" ref="EK47:HY47">SUM(EK49:EK51)</f>
        <v>11699.723723</v>
      </c>
      <c r="EL47" s="191">
        <f t="shared" si="63"/>
        <v>2270.527</v>
      </c>
      <c r="EM47" s="191">
        <f t="shared" si="63"/>
        <v>12694.512311999999</v>
      </c>
      <c r="EN47" s="191">
        <f t="shared" si="63"/>
        <v>2933.922</v>
      </c>
      <c r="EO47" s="191">
        <f t="shared" si="63"/>
        <v>16591.915313733152</v>
      </c>
      <c r="EP47" s="191">
        <f t="shared" si="63"/>
        <v>3210.443</v>
      </c>
      <c r="EQ47" s="191">
        <f t="shared" si="63"/>
        <v>9334.506625099992</v>
      </c>
      <c r="ER47" s="191">
        <f t="shared" si="63"/>
        <v>2767.688</v>
      </c>
      <c r="ES47" s="191">
        <f t="shared" si="63"/>
        <v>14170.08777703</v>
      </c>
      <c r="ET47" s="191">
        <f t="shared" si="63"/>
        <v>3167.3959999999997</v>
      </c>
      <c r="EU47" s="191">
        <f t="shared" si="63"/>
        <v>9190.761473859347</v>
      </c>
      <c r="EV47" s="191">
        <f t="shared" si="63"/>
        <v>3379.0009999999993</v>
      </c>
      <c r="EW47" s="191">
        <f t="shared" si="63"/>
        <v>11015.010578520902</v>
      </c>
      <c r="EX47" s="191">
        <f t="shared" si="63"/>
        <v>3467.5389999999998</v>
      </c>
      <c r="EY47" s="191">
        <f t="shared" si="63"/>
        <v>8311.916689329693</v>
      </c>
      <c r="EZ47" s="191">
        <f t="shared" si="63"/>
        <v>3533.2709999999997</v>
      </c>
      <c r="FA47" s="191">
        <f t="shared" si="63"/>
        <v>7975.3248423921195</v>
      </c>
      <c r="FB47" s="191">
        <f t="shared" si="63"/>
        <v>3000.737</v>
      </c>
      <c r="FC47" s="191">
        <f t="shared" si="63"/>
        <v>7808.29721788288</v>
      </c>
      <c r="FD47" s="191">
        <f t="shared" si="63"/>
        <v>3023.1189999999997</v>
      </c>
      <c r="FE47" s="191">
        <f t="shared" si="63"/>
        <v>19024.212796723255</v>
      </c>
      <c r="FF47" s="191">
        <f t="shared" si="63"/>
        <v>65711.101</v>
      </c>
      <c r="FG47" s="191">
        <f t="shared" si="63"/>
        <v>140107.98810057133</v>
      </c>
      <c r="FH47" s="191">
        <f t="shared" si="63"/>
        <v>99554.33300000001</v>
      </c>
      <c r="FI47" s="191">
        <f t="shared" si="63"/>
        <v>18555.50046880656</v>
      </c>
      <c r="FJ47" s="191">
        <f t="shared" si="63"/>
        <v>25345.488999999998</v>
      </c>
      <c r="FK47" s="191">
        <f t="shared" si="63"/>
        <v>22051.93399974038</v>
      </c>
      <c r="FL47" s="191">
        <f t="shared" si="63"/>
        <v>29355.93399999999</v>
      </c>
      <c r="FM47" s="191">
        <f t="shared" si="63"/>
        <v>14826.974099620813</v>
      </c>
      <c r="FN47" s="191">
        <f t="shared" si="63"/>
        <v>22620.589</v>
      </c>
      <c r="FO47" s="191">
        <f t="shared" si="63"/>
        <v>13811.349664810003</v>
      </c>
      <c r="FP47" s="191">
        <f t="shared" si="63"/>
        <v>3332.6859999999997</v>
      </c>
      <c r="FQ47" s="191">
        <f t="shared" si="63"/>
        <v>16211.955417010002</v>
      </c>
      <c r="FR47" s="191">
        <f t="shared" si="63"/>
        <v>4226.719999999999</v>
      </c>
      <c r="FS47" s="191">
        <f t="shared" si="63"/>
        <v>17542.44179055001</v>
      </c>
      <c r="FT47" s="191">
        <f t="shared" si="63"/>
        <v>4403.383</v>
      </c>
      <c r="FU47" s="191">
        <f t="shared" si="63"/>
        <v>15819.351298510002</v>
      </c>
      <c r="FV47" s="191">
        <f t="shared" si="63"/>
        <v>6274.700999999996</v>
      </c>
      <c r="FW47" s="191">
        <f t="shared" si="63"/>
        <v>11395.765771080003</v>
      </c>
      <c r="FX47" s="191">
        <f t="shared" si="63"/>
        <v>4605.023</v>
      </c>
      <c r="FY47" s="191">
        <f t="shared" si="63"/>
        <v>15038.841922540003</v>
      </c>
      <c r="FZ47" s="191">
        <f t="shared" si="63"/>
        <v>5469.364000000005</v>
      </c>
      <c r="GA47" s="191">
        <f t="shared" si="63"/>
        <v>12225.988645999998</v>
      </c>
      <c r="GB47" s="191">
        <f t="shared" si="63"/>
        <v>4866.045999999999</v>
      </c>
      <c r="GC47" s="191">
        <f t="shared" si="63"/>
        <v>17452.09020799999</v>
      </c>
      <c r="GD47" s="191">
        <f t="shared" si="63"/>
        <v>4966.349000000003</v>
      </c>
      <c r="GE47" s="191">
        <f t="shared" si="63"/>
        <v>15085.411682999991</v>
      </c>
      <c r="GF47" s="191">
        <f t="shared" si="63"/>
        <v>4998.397000000001</v>
      </c>
      <c r="GG47" s="191">
        <f t="shared" si="63"/>
        <v>190017.60496966774</v>
      </c>
      <c r="GH47" s="191">
        <f t="shared" si="63"/>
        <v>120464.68099999998</v>
      </c>
      <c r="GI47" s="280">
        <f t="shared" si="63"/>
        <v>13986.509730000002</v>
      </c>
      <c r="GJ47" s="289">
        <f t="shared" si="63"/>
        <v>4866.151000000001</v>
      </c>
      <c r="GK47" s="191">
        <f t="shared" si="63"/>
        <v>15724.942911999997</v>
      </c>
      <c r="GL47" s="191">
        <f t="shared" si="63"/>
        <v>4913.842000000001</v>
      </c>
      <c r="GM47" s="87">
        <f t="shared" si="63"/>
        <v>19721.000953000002</v>
      </c>
      <c r="GN47" s="89">
        <f t="shared" si="63"/>
        <v>4738.966</v>
      </c>
      <c r="GO47" s="191">
        <f t="shared" si="63"/>
        <v>13344.498819</v>
      </c>
      <c r="GP47" s="191">
        <f t="shared" si="63"/>
        <v>3781.135</v>
      </c>
      <c r="GQ47" s="191">
        <f t="shared" si="63"/>
        <v>12423.195189000002</v>
      </c>
      <c r="GR47" s="191">
        <f t="shared" si="63"/>
        <v>2565.373</v>
      </c>
      <c r="GS47" s="191">
        <f t="shared" si="63"/>
        <v>33260.787381</v>
      </c>
      <c r="GT47" s="191">
        <f t="shared" si="63"/>
        <v>3510.798</v>
      </c>
      <c r="GU47" s="191">
        <f t="shared" si="63"/>
        <v>23838.027738999997</v>
      </c>
      <c r="GV47" s="191">
        <f t="shared" si="63"/>
        <v>3965.34</v>
      </c>
      <c r="GW47" s="191">
        <f t="shared" si="63"/>
        <v>14632.210425000001</v>
      </c>
      <c r="GX47" s="191">
        <f t="shared" si="63"/>
        <v>3885.34</v>
      </c>
      <c r="GY47" s="191">
        <f t="shared" si="63"/>
        <v>12891.115642121655</v>
      </c>
      <c r="GZ47" s="191">
        <f t="shared" si="63"/>
        <v>4540.195</v>
      </c>
      <c r="HA47" s="191">
        <f t="shared" si="63"/>
        <v>15112.157091000001</v>
      </c>
      <c r="HB47" s="191">
        <f t="shared" si="63"/>
        <v>5583.224</v>
      </c>
      <c r="HC47" s="191">
        <f t="shared" si="63"/>
        <v>14984.890878</v>
      </c>
      <c r="HD47" s="191">
        <f t="shared" si="63"/>
        <v>4426.026</v>
      </c>
      <c r="HE47" s="191">
        <f t="shared" si="63"/>
        <v>10644.865333999991</v>
      </c>
      <c r="HF47" s="191">
        <f t="shared" si="63"/>
        <v>4153.658</v>
      </c>
      <c r="HG47" s="191">
        <f t="shared" si="63"/>
        <v>12025.441467000002</v>
      </c>
      <c r="HH47" s="191">
        <f t="shared" si="63"/>
        <v>4136.9659999999985</v>
      </c>
      <c r="HI47" s="191">
        <f t="shared" si="63"/>
        <v>14003.561144</v>
      </c>
      <c r="HJ47" s="252">
        <f t="shared" si="63"/>
        <v>4090.3779999999997</v>
      </c>
      <c r="HK47" s="191">
        <f t="shared" si="63"/>
        <v>13990.018439000003</v>
      </c>
      <c r="HL47" s="252">
        <f t="shared" si="63"/>
        <v>4590.089000000003</v>
      </c>
      <c r="HM47" s="191">
        <f t="shared" si="63"/>
        <v>20334.679572999994</v>
      </c>
      <c r="HN47" s="252">
        <f t="shared" si="63"/>
        <v>3600.9800000000005</v>
      </c>
      <c r="HO47" s="191">
        <f t="shared" si="63"/>
        <v>13443.861374999999</v>
      </c>
      <c r="HP47" s="252">
        <f t="shared" si="63"/>
        <v>4412.682000000001</v>
      </c>
      <c r="HQ47" s="252">
        <f t="shared" si="63"/>
        <v>14417.9015795303</v>
      </c>
      <c r="HR47" s="191">
        <f t="shared" si="63"/>
        <v>4796.821</v>
      </c>
      <c r="HS47" s="252">
        <f t="shared" si="63"/>
        <v>15752.084041000002</v>
      </c>
      <c r="HT47" s="191">
        <f t="shared" si="63"/>
        <v>4339.7890000000025</v>
      </c>
      <c r="HU47" s="252">
        <f t="shared" si="63"/>
        <v>32782.742173000006</v>
      </c>
      <c r="HV47" s="191">
        <f t="shared" si="63"/>
        <v>5402.782000000001</v>
      </c>
      <c r="HW47" s="87">
        <f t="shared" si="63"/>
        <v>146931.17314799997</v>
      </c>
      <c r="HX47" s="89">
        <f t="shared" si="63"/>
        <v>32226.945000000003</v>
      </c>
      <c r="HY47" s="87">
        <f t="shared" si="63"/>
        <v>136750.2897915303</v>
      </c>
      <c r="HZ47" s="89">
        <f>SUM(HZ49:IV51)</f>
        <v>35370.48700000001</v>
      </c>
    </row>
    <row r="48" spans="1:234" ht="15.75">
      <c r="A48" s="233"/>
      <c r="B48" s="79"/>
      <c r="C48" s="131"/>
      <c r="D48" s="132"/>
      <c r="E48" s="105"/>
      <c r="F48" s="105"/>
      <c r="G48" s="20"/>
      <c r="H48" s="71"/>
      <c r="I48" s="75"/>
      <c r="J48" s="76"/>
      <c r="K48" s="94"/>
      <c r="L48" s="37"/>
      <c r="M48" s="95"/>
      <c r="N48" s="96"/>
      <c r="O48" s="94"/>
      <c r="P48" s="37"/>
      <c r="Q48" s="94"/>
      <c r="R48" s="76"/>
      <c r="S48" s="94"/>
      <c r="T48" s="97"/>
      <c r="U48" s="94"/>
      <c r="V48" s="97"/>
      <c r="W48" s="94"/>
      <c r="X48" s="97"/>
      <c r="Y48" s="94"/>
      <c r="Z48" s="97"/>
      <c r="AA48" s="98"/>
      <c r="AB48" s="99"/>
      <c r="AC48" s="94"/>
      <c r="AD48" s="97"/>
      <c r="AE48" s="100"/>
      <c r="AF48" s="99"/>
      <c r="AG48" s="101"/>
      <c r="AH48" s="99"/>
      <c r="AI48" s="291"/>
      <c r="AJ48" s="299"/>
      <c r="AK48" s="330"/>
      <c r="AL48" s="298"/>
      <c r="AM48" s="295"/>
      <c r="AN48" s="297"/>
      <c r="AO48" s="295"/>
      <c r="AP48" s="297"/>
      <c r="AQ48" s="294"/>
      <c r="AR48" s="297"/>
      <c r="AS48" s="297"/>
      <c r="AT48" s="297"/>
      <c r="AU48" s="94"/>
      <c r="AV48" s="97"/>
      <c r="AW48" s="87"/>
      <c r="AX48" s="89"/>
      <c r="AY48" s="87"/>
      <c r="AZ48" s="75"/>
      <c r="BA48" s="87"/>
      <c r="BB48" s="75"/>
      <c r="BC48" s="87"/>
      <c r="BD48" s="75"/>
      <c r="BE48" s="87"/>
      <c r="BF48" s="75"/>
      <c r="BG48" s="75"/>
      <c r="BH48" s="94"/>
      <c r="BI48" s="94"/>
      <c r="BJ48" s="75"/>
      <c r="BK48" s="94"/>
      <c r="BL48" s="75"/>
      <c r="BM48" s="75"/>
      <c r="BN48" s="75"/>
      <c r="BO48" s="299"/>
      <c r="BP48" s="299"/>
      <c r="BQ48" s="89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169"/>
      <c r="CF48" s="169"/>
      <c r="CG48" s="169"/>
      <c r="CH48" s="169"/>
      <c r="CI48" s="169"/>
      <c r="CJ48" s="169"/>
      <c r="CK48" s="87"/>
      <c r="CL48" s="87"/>
      <c r="CM48" s="87"/>
      <c r="CN48" s="87"/>
      <c r="CO48" s="169"/>
      <c r="CP48" s="169"/>
      <c r="CQ48" s="87"/>
      <c r="CR48" s="191"/>
      <c r="CS48" s="252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265"/>
      <c r="DF48" s="265"/>
      <c r="DG48" s="172"/>
      <c r="DH48" s="300"/>
      <c r="DI48" s="172"/>
      <c r="DJ48" s="300"/>
      <c r="DK48" s="172"/>
      <c r="DL48" s="300"/>
      <c r="DM48" s="172"/>
      <c r="DN48" s="300"/>
      <c r="DO48" s="300"/>
      <c r="DP48" s="300"/>
      <c r="DQ48" s="300"/>
      <c r="DR48" s="300"/>
      <c r="DS48" s="300"/>
      <c r="DT48" s="300"/>
      <c r="DU48" s="300"/>
      <c r="DV48" s="300"/>
      <c r="DW48" s="300"/>
      <c r="DX48" s="300"/>
      <c r="DY48" s="172"/>
      <c r="DZ48" s="301"/>
      <c r="EA48" s="301"/>
      <c r="EB48" s="301"/>
      <c r="EC48" s="301"/>
      <c r="ED48" s="301"/>
      <c r="EE48" s="172"/>
      <c r="EF48" s="301"/>
      <c r="EG48" s="252"/>
      <c r="EH48" s="191"/>
      <c r="EI48" s="172"/>
      <c r="EJ48" s="301"/>
      <c r="EK48" s="172"/>
      <c r="EL48" s="301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297"/>
      <c r="FB48" s="297"/>
      <c r="FC48" s="297"/>
      <c r="FD48" s="297"/>
      <c r="FE48" s="297"/>
      <c r="FF48" s="297"/>
      <c r="FG48" s="252"/>
      <c r="FH48" s="191"/>
      <c r="FI48" s="252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280"/>
      <c r="GJ48" s="289"/>
      <c r="GK48" s="191"/>
      <c r="GL48" s="191"/>
      <c r="GM48" s="191"/>
      <c r="GN48" s="364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372"/>
      <c r="HH48" s="372"/>
      <c r="HI48" s="372"/>
      <c r="HJ48" s="372"/>
      <c r="HK48" s="372"/>
      <c r="HL48" s="372"/>
      <c r="HM48" s="372"/>
      <c r="HN48" s="372"/>
      <c r="HO48" s="372"/>
      <c r="HP48" s="372"/>
      <c r="HQ48" s="372"/>
      <c r="HR48" s="372"/>
      <c r="HS48" s="372"/>
      <c r="HT48" s="372"/>
      <c r="HU48" s="372"/>
      <c r="HV48" s="372"/>
      <c r="HW48" s="330"/>
      <c r="HX48" s="298"/>
      <c r="HY48" s="295"/>
      <c r="HZ48" s="297"/>
    </row>
    <row r="49" spans="1:234" ht="15.75">
      <c r="A49" s="235" t="s">
        <v>105</v>
      </c>
      <c r="B49" s="111" t="s">
        <v>38</v>
      </c>
      <c r="C49" s="104">
        <v>2146896358</v>
      </c>
      <c r="D49" s="105">
        <v>5310692</v>
      </c>
      <c r="E49" s="105">
        <v>2370482933</v>
      </c>
      <c r="F49" s="105">
        <v>5422956</v>
      </c>
      <c r="G49" s="92">
        <v>834044461</v>
      </c>
      <c r="H49" s="93">
        <v>2525097</v>
      </c>
      <c r="I49" s="106">
        <v>2139664992</v>
      </c>
      <c r="J49" s="107">
        <v>3226339</v>
      </c>
      <c r="K49" s="95">
        <v>1793.1</v>
      </c>
      <c r="L49" s="96">
        <v>3501</v>
      </c>
      <c r="M49" s="95">
        <v>3443</v>
      </c>
      <c r="N49" s="96">
        <v>5232</v>
      </c>
      <c r="O49" s="95">
        <v>5805.5</v>
      </c>
      <c r="P49" s="96">
        <v>5977</v>
      </c>
      <c r="Q49" s="95">
        <v>4753.1</v>
      </c>
      <c r="R49" s="107">
        <v>4727</v>
      </c>
      <c r="S49" s="94">
        <v>5413.1</v>
      </c>
      <c r="T49" s="97">
        <v>5227</v>
      </c>
      <c r="U49" s="94">
        <v>6161.1</v>
      </c>
      <c r="V49" s="97">
        <v>5091</v>
      </c>
      <c r="W49" s="94">
        <v>6380.8</v>
      </c>
      <c r="X49" s="97">
        <v>4811</v>
      </c>
      <c r="Y49" s="94">
        <v>8295.7</v>
      </c>
      <c r="Z49" s="97">
        <v>6640.3</v>
      </c>
      <c r="AA49" s="98">
        <v>12662.2</v>
      </c>
      <c r="AB49" s="99">
        <v>6584</v>
      </c>
      <c r="AC49" s="94">
        <v>11026.9</v>
      </c>
      <c r="AD49" s="97">
        <v>4592</v>
      </c>
      <c r="AE49" s="98">
        <v>14346.6</v>
      </c>
      <c r="AF49" s="99">
        <v>7633.3</v>
      </c>
      <c r="AG49" s="98">
        <v>17716.8</v>
      </c>
      <c r="AH49" s="99">
        <v>5375.3</v>
      </c>
      <c r="AI49" s="109">
        <v>29581.23957900001</v>
      </c>
      <c r="AJ49" s="97">
        <v>16077.338</v>
      </c>
      <c r="AK49" s="316">
        <v>32486.868345</v>
      </c>
      <c r="AL49" s="298">
        <v>15398.056999999999</v>
      </c>
      <c r="AM49" s="94">
        <v>35937.715444999994</v>
      </c>
      <c r="AN49" s="97">
        <v>13430.504999999997</v>
      </c>
      <c r="AO49" s="320">
        <v>51470.319818237054</v>
      </c>
      <c r="AP49" s="296">
        <v>75964.841</v>
      </c>
      <c r="AQ49" s="294">
        <v>52457.77485720565</v>
      </c>
      <c r="AR49" s="297">
        <v>82386.78899999998</v>
      </c>
      <c r="AS49" s="297">
        <v>48700.52314935915</v>
      </c>
      <c r="AT49" s="297">
        <v>16846.816</v>
      </c>
      <c r="AU49" s="94">
        <v>5760.165688000001</v>
      </c>
      <c r="AV49" s="94">
        <v>1165.2089999999998</v>
      </c>
      <c r="AW49" s="94">
        <v>6328.446508000001</v>
      </c>
      <c r="AX49" s="94">
        <v>1765.8959999999997</v>
      </c>
      <c r="AY49" s="94">
        <v>7007.020364000001</v>
      </c>
      <c r="AZ49" s="94">
        <v>2231.5069999999996</v>
      </c>
      <c r="BA49" s="94">
        <v>8313.939025000001</v>
      </c>
      <c r="BB49" s="94">
        <v>2742.8799999999997</v>
      </c>
      <c r="BC49" s="94">
        <v>9183.694152000002</v>
      </c>
      <c r="BD49" s="94">
        <v>3400.334</v>
      </c>
      <c r="BE49" s="94">
        <v>10323.593843000002</v>
      </c>
      <c r="BF49" s="94">
        <v>4178.565</v>
      </c>
      <c r="BG49" s="94">
        <v>12743.207596000004</v>
      </c>
      <c r="BH49" s="94">
        <v>5014.003</v>
      </c>
      <c r="BI49" s="94">
        <v>18224.894648000005</v>
      </c>
      <c r="BJ49" s="94">
        <v>6039.906999999999</v>
      </c>
      <c r="BK49" s="94">
        <v>20404.144148000007</v>
      </c>
      <c r="BL49" s="94">
        <v>7151.1539999999995</v>
      </c>
      <c r="BM49" s="94">
        <v>25421.161848000007</v>
      </c>
      <c r="BN49" s="94">
        <v>11776.106</v>
      </c>
      <c r="BO49" s="94">
        <v>29581.23957900001</v>
      </c>
      <c r="BP49" s="94">
        <v>16077.338</v>
      </c>
      <c r="BQ49" s="94">
        <v>1968.427166</v>
      </c>
      <c r="BR49" s="94">
        <v>668.351</v>
      </c>
      <c r="BS49" s="94">
        <v>1120.037171</v>
      </c>
      <c r="BT49" s="94">
        <v>872.757</v>
      </c>
      <c r="BU49" s="94">
        <f aca="true" t="shared" si="64" ref="BU49:BV51">+BS49+BQ49</f>
        <v>3088.464337</v>
      </c>
      <c r="BV49" s="94">
        <f t="shared" si="64"/>
        <v>1541.108</v>
      </c>
      <c r="BW49" s="110">
        <v>1185.2865830000005</v>
      </c>
      <c r="BX49" s="110">
        <v>966.704</v>
      </c>
      <c r="BY49" s="110">
        <v>1078.1319469999999</v>
      </c>
      <c r="BZ49" s="110">
        <v>761.8339999999998</v>
      </c>
      <c r="CA49" s="303">
        <v>1305.284273</v>
      </c>
      <c r="CB49" s="303">
        <v>850.233</v>
      </c>
      <c r="CC49" s="110">
        <v>14156.351033</v>
      </c>
      <c r="CD49" s="262">
        <v>4788.869</v>
      </c>
      <c r="CE49" s="110">
        <v>1422.041156</v>
      </c>
      <c r="CF49" s="110">
        <v>1019.799</v>
      </c>
      <c r="CG49" s="110">
        <v>2596.724616</v>
      </c>
      <c r="CH49" s="110">
        <v>1203.426</v>
      </c>
      <c r="CI49" s="300">
        <v>1361.681086</v>
      </c>
      <c r="CJ49" s="172">
        <v>797.396</v>
      </c>
      <c r="CK49" s="110">
        <v>2356.264788</v>
      </c>
      <c r="CL49" s="110">
        <v>1263.526</v>
      </c>
      <c r="CM49" s="95">
        <v>1471.326983</v>
      </c>
      <c r="CN49" s="95">
        <v>1006.623</v>
      </c>
      <c r="CO49" s="263">
        <v>2465.311543</v>
      </c>
      <c r="CP49" s="264">
        <v>1198.539</v>
      </c>
      <c r="CQ49" s="95">
        <f aca="true" t="shared" si="65" ref="CQ49:CR51">+BQ49+BS49+BW49+BY49</f>
        <v>5351.882867</v>
      </c>
      <c r="CR49" s="219">
        <f t="shared" si="65"/>
        <v>3269.6459999999997</v>
      </c>
      <c r="CS49" s="260">
        <f aca="true" t="shared" si="66" ref="CS49:CT51">+CQ49+CA49</f>
        <v>6657.1671400000005</v>
      </c>
      <c r="CT49" s="219">
        <f t="shared" si="66"/>
        <v>4119.879</v>
      </c>
      <c r="CU49" s="219">
        <f aca="true" t="shared" si="67" ref="CU49:CV51">+CS49+CC49+CE49</f>
        <v>22235.559329</v>
      </c>
      <c r="CV49" s="219">
        <f t="shared" si="67"/>
        <v>9928.546999999999</v>
      </c>
      <c r="CW49" s="191">
        <f t="shared" si="12"/>
        <v>24832.283945</v>
      </c>
      <c r="CX49" s="191">
        <f t="shared" si="6"/>
        <v>11131.972999999998</v>
      </c>
      <c r="CY49" s="219">
        <f aca="true" t="shared" si="68" ref="CY49:DB51">+CW49+CI49</f>
        <v>26193.965031</v>
      </c>
      <c r="CZ49" s="219">
        <f t="shared" si="68"/>
        <v>11929.368999999999</v>
      </c>
      <c r="DA49" s="219">
        <f t="shared" si="68"/>
        <v>28550.229819</v>
      </c>
      <c r="DB49" s="219">
        <f t="shared" si="68"/>
        <v>13192.894999999999</v>
      </c>
      <c r="DC49" s="260">
        <f>+CM49+DA49</f>
        <v>30021.556802</v>
      </c>
      <c r="DD49" s="219">
        <f>DB49+CN49</f>
        <v>14199.517999999998</v>
      </c>
      <c r="DE49" s="266">
        <f aca="true" t="shared" si="69" ref="DE49:DF51">+DC49+CO49</f>
        <v>32486.868345</v>
      </c>
      <c r="DF49" s="266">
        <f t="shared" si="69"/>
        <v>15398.056999999999</v>
      </c>
      <c r="DG49" s="94">
        <v>6417.011719</v>
      </c>
      <c r="DH49" s="94">
        <v>899.015</v>
      </c>
      <c r="DI49" s="94">
        <v>3161.521073</v>
      </c>
      <c r="DJ49" s="94">
        <v>850.326</v>
      </c>
      <c r="DK49" s="94">
        <v>1200.565492</v>
      </c>
      <c r="DL49" s="94">
        <v>972.119</v>
      </c>
      <c r="DM49" s="300">
        <v>1749.865716</v>
      </c>
      <c r="DN49" s="300">
        <v>970.554</v>
      </c>
      <c r="DO49" s="197">
        <v>1546.209625</v>
      </c>
      <c r="DP49" s="201">
        <v>1182.262</v>
      </c>
      <c r="DQ49" s="306">
        <v>6525.473412999995</v>
      </c>
      <c r="DR49" s="307">
        <v>1030.9819999999995</v>
      </c>
      <c r="DS49" s="197">
        <v>2579.23176</v>
      </c>
      <c r="DT49" s="197">
        <v>1486.822</v>
      </c>
      <c r="DU49" s="197">
        <v>2541.388945</v>
      </c>
      <c r="DV49" s="197">
        <v>1317.026</v>
      </c>
      <c r="DW49" s="197">
        <v>2567.757938</v>
      </c>
      <c r="DX49" s="197">
        <v>1141.442</v>
      </c>
      <c r="DY49" s="197">
        <v>2413.355782</v>
      </c>
      <c r="DZ49" s="197">
        <v>1296.175</v>
      </c>
      <c r="EA49" s="197">
        <v>3080.45788</v>
      </c>
      <c r="EB49" s="197">
        <v>1197.159</v>
      </c>
      <c r="EC49" s="197">
        <v>2154.876102</v>
      </c>
      <c r="ED49" s="197">
        <v>1086.623</v>
      </c>
      <c r="EE49" s="94">
        <f aca="true" t="shared" si="70" ref="EE49:EF51">DG49+DI49+DK49+DM49+DO49+DQ49+DS49+DU49+DW49+DY49+EA49+EC49</f>
        <v>35937.715444999994</v>
      </c>
      <c r="EF49" s="297">
        <f t="shared" si="70"/>
        <v>13430.504999999997</v>
      </c>
      <c r="EG49" s="260">
        <f aca="true" t="shared" si="71" ref="EG49:EH51">+DG49+DI49+DK49+DM49+DO49+DQ49+DS49+DU49+DW49+DY49+EA49</f>
        <v>33782.83934299999</v>
      </c>
      <c r="EH49" s="219">
        <f t="shared" si="71"/>
        <v>12343.881999999998</v>
      </c>
      <c r="EI49" s="308">
        <v>2921.067828</v>
      </c>
      <c r="EJ49" s="308">
        <v>943.779</v>
      </c>
      <c r="EK49" s="309">
        <v>3869.268639</v>
      </c>
      <c r="EL49" s="309">
        <v>636.801</v>
      </c>
      <c r="EM49" s="306">
        <v>4887.976292</v>
      </c>
      <c r="EN49" s="306">
        <v>1087.22</v>
      </c>
      <c r="EO49" s="306">
        <v>6183.109527733152</v>
      </c>
      <c r="EP49" s="306">
        <v>1044.95</v>
      </c>
      <c r="EQ49" s="197">
        <v>1687.1220180999999</v>
      </c>
      <c r="ER49" s="309">
        <v>982.369</v>
      </c>
      <c r="ES49" s="309">
        <v>5403.646335359998</v>
      </c>
      <c r="ET49" s="309">
        <v>1053.338</v>
      </c>
      <c r="EU49" s="309">
        <v>2679.001690696115</v>
      </c>
      <c r="EV49" s="309">
        <v>1407.36</v>
      </c>
      <c r="EW49" s="310">
        <v>4509.421831230131</v>
      </c>
      <c r="EX49" s="310">
        <v>1138.725</v>
      </c>
      <c r="EY49" s="311">
        <v>2451.4927822618856</v>
      </c>
      <c r="EZ49" s="311">
        <v>1475.399</v>
      </c>
      <c r="FA49" s="191">
        <v>1575.9267914161549</v>
      </c>
      <c r="FB49" s="191">
        <v>907.91</v>
      </c>
      <c r="FC49" s="306">
        <v>2054.370379950312</v>
      </c>
      <c r="FD49" s="306">
        <v>1376.487</v>
      </c>
      <c r="FE49" s="306">
        <v>13247.915702489303</v>
      </c>
      <c r="FF49" s="306">
        <v>63910.503</v>
      </c>
      <c r="FG49" s="260">
        <f aca="true" t="shared" si="72" ref="FG49:FH51">+EI49+EK49+EM49+EO49+EQ49+ES49+EU49+EW49+EY49+FA49+FC49+FE49</f>
        <v>51470.319818237054</v>
      </c>
      <c r="FH49" s="219">
        <f t="shared" si="72"/>
        <v>75964.841</v>
      </c>
      <c r="FI49" s="260">
        <v>9785.37529083618</v>
      </c>
      <c r="FJ49" s="219">
        <v>23308.398</v>
      </c>
      <c r="FK49" s="219">
        <v>10798.790880280076</v>
      </c>
      <c r="FL49" s="219">
        <v>26945.79499999999</v>
      </c>
      <c r="FM49" s="219">
        <v>5336.579932809392</v>
      </c>
      <c r="FN49" s="219">
        <v>20318.496</v>
      </c>
      <c r="FO49" s="219">
        <v>1977.3805917900004</v>
      </c>
      <c r="FP49" s="219">
        <v>1115.862</v>
      </c>
      <c r="FQ49" s="219">
        <v>5729.792907849998</v>
      </c>
      <c r="FR49" s="219">
        <v>1383.454</v>
      </c>
      <c r="FS49" s="219">
        <v>4502.822784720001</v>
      </c>
      <c r="FT49" s="219">
        <v>1405.138</v>
      </c>
      <c r="FU49" s="219">
        <v>2225.47655588</v>
      </c>
      <c r="FV49" s="219">
        <v>1470.1630000000002</v>
      </c>
      <c r="FW49" s="219">
        <v>2323.7696447499998</v>
      </c>
      <c r="FX49" s="219">
        <v>1294.174</v>
      </c>
      <c r="FY49" s="219">
        <v>2380.62755729</v>
      </c>
      <c r="FZ49" s="219">
        <v>1285.385</v>
      </c>
      <c r="GA49" s="219">
        <v>2199.3023190000004</v>
      </c>
      <c r="GB49" s="219">
        <v>1153.4569999999997</v>
      </c>
      <c r="GC49" s="219">
        <v>2949.7124320000003</v>
      </c>
      <c r="GD49" s="219">
        <v>1249.617</v>
      </c>
      <c r="GE49" s="260">
        <v>2248.1439600000003</v>
      </c>
      <c r="GF49" s="260">
        <v>1456.8500000000001</v>
      </c>
      <c r="GG49" s="260">
        <f aca="true" t="shared" si="73" ref="GG49:GH51">+FI49+FK49+FM49+FO49+FQ49+FS49+FU49+FW49+FY49+GA49+GC49+GE49</f>
        <v>52457.77485720565</v>
      </c>
      <c r="GH49" s="260">
        <f t="shared" si="73"/>
        <v>82386.78899999998</v>
      </c>
      <c r="GI49" s="313">
        <v>2342.357428</v>
      </c>
      <c r="GJ49" s="290">
        <v>1515.458</v>
      </c>
      <c r="GK49" s="260">
        <v>3275.1069279999992</v>
      </c>
      <c r="GL49" s="260">
        <v>1452.2549999999999</v>
      </c>
      <c r="GM49" s="260">
        <v>8222.408944</v>
      </c>
      <c r="GN49" s="365">
        <v>1518.772</v>
      </c>
      <c r="GO49" s="260">
        <v>2137.68929</v>
      </c>
      <c r="GP49" s="260">
        <v>1151.217</v>
      </c>
      <c r="GQ49" s="260">
        <v>1646.459302</v>
      </c>
      <c r="GR49" s="260">
        <v>965.21</v>
      </c>
      <c r="GS49" s="260">
        <v>13588.554285</v>
      </c>
      <c r="GT49" s="260">
        <v>1386.346</v>
      </c>
      <c r="GU49" s="260">
        <v>4988.825346</v>
      </c>
      <c r="GV49" s="260">
        <v>1539.011</v>
      </c>
      <c r="GW49" s="260">
        <v>2094.911249</v>
      </c>
      <c r="GX49" s="260">
        <v>904.162</v>
      </c>
      <c r="GY49" s="260">
        <v>2468.4636583591596</v>
      </c>
      <c r="GZ49" s="260">
        <v>1400.7150000000001</v>
      </c>
      <c r="HA49" s="260">
        <v>3094.87813</v>
      </c>
      <c r="HB49" s="260">
        <v>1908.143</v>
      </c>
      <c r="HC49" s="260">
        <v>2250.878679</v>
      </c>
      <c r="HD49" s="260">
        <v>1534.588</v>
      </c>
      <c r="HE49" s="260">
        <v>2589.98991</v>
      </c>
      <c r="HF49" s="260">
        <v>1570.939</v>
      </c>
      <c r="HG49" s="260">
        <v>1985.1178099999997</v>
      </c>
      <c r="HH49" s="260">
        <v>1332.593</v>
      </c>
      <c r="HI49" s="260">
        <v>2116.093262</v>
      </c>
      <c r="HJ49" s="260">
        <v>1232.6</v>
      </c>
      <c r="HK49" s="260">
        <v>2371.354346999999</v>
      </c>
      <c r="HL49" s="260">
        <v>1164.5899999999997</v>
      </c>
      <c r="HM49" s="260">
        <v>4164.391956</v>
      </c>
      <c r="HN49" s="260">
        <v>1066.1650000000002</v>
      </c>
      <c r="HO49" s="260">
        <v>2502.3985599999996</v>
      </c>
      <c r="HP49" s="260">
        <v>1293.898</v>
      </c>
      <c r="HQ49" s="260">
        <v>2284.5884065303003</v>
      </c>
      <c r="HR49" s="260">
        <v>1391.013</v>
      </c>
      <c r="HS49" s="260">
        <v>3002.069047</v>
      </c>
      <c r="HT49" s="260">
        <v>1351.564</v>
      </c>
      <c r="HU49" s="260">
        <v>11050.291952</v>
      </c>
      <c r="HV49" s="260">
        <v>1761.3209999999997</v>
      </c>
      <c r="HW49" s="94">
        <f>+GI49+GK49+GM49+GO49+GQ49+GS49+GU49+GW49</f>
        <v>38296.312772</v>
      </c>
      <c r="HX49" s="97">
        <f>+GJ49+GL49+GN49+GP49+GR49+GT49+GV49+GX49</f>
        <v>10432.431</v>
      </c>
      <c r="HY49" s="94">
        <f>+HG49+HI49+HK49+HM49+HO49+HQ49+HS49+HU49</f>
        <v>29476.305340530296</v>
      </c>
      <c r="HZ49" s="97">
        <f>+HH49+HJ49+HL49+HN49+HP49+HR49+HT49+HV49</f>
        <v>10593.744</v>
      </c>
    </row>
    <row r="50" spans="1:234" ht="15.75">
      <c r="A50" s="235" t="s">
        <v>106</v>
      </c>
      <c r="B50" s="111" t="s">
        <v>39</v>
      </c>
      <c r="C50" s="104">
        <v>1182582893</v>
      </c>
      <c r="D50" s="105">
        <v>1270148</v>
      </c>
      <c r="E50" s="105">
        <v>1206239798</v>
      </c>
      <c r="F50" s="105">
        <v>1667363</v>
      </c>
      <c r="G50" s="92">
        <v>835709290</v>
      </c>
      <c r="H50" s="93">
        <v>1219096</v>
      </c>
      <c r="I50" s="106">
        <v>437355632</v>
      </c>
      <c r="J50" s="107">
        <v>669509</v>
      </c>
      <c r="K50" s="95">
        <v>1124.3</v>
      </c>
      <c r="L50" s="96">
        <v>1094</v>
      </c>
      <c r="M50" s="95">
        <v>1207.2</v>
      </c>
      <c r="N50" s="96">
        <v>965</v>
      </c>
      <c r="O50" s="95">
        <v>1755.2</v>
      </c>
      <c r="P50" s="96">
        <v>1210</v>
      </c>
      <c r="Q50" s="95">
        <v>2128.3</v>
      </c>
      <c r="R50" s="107">
        <v>1285</v>
      </c>
      <c r="S50" s="94">
        <v>3369.5</v>
      </c>
      <c r="T50" s="97">
        <v>1501</v>
      </c>
      <c r="U50" s="94">
        <v>2775.2</v>
      </c>
      <c r="V50" s="97">
        <v>1114</v>
      </c>
      <c r="W50" s="94">
        <v>5606.9</v>
      </c>
      <c r="X50" s="97">
        <v>1501</v>
      </c>
      <c r="Y50" s="94">
        <v>5117.3</v>
      </c>
      <c r="Z50" s="97">
        <v>88880.8</v>
      </c>
      <c r="AA50" s="98">
        <v>5080.2</v>
      </c>
      <c r="AB50" s="99">
        <v>1659</v>
      </c>
      <c r="AC50" s="94">
        <v>4442.6</v>
      </c>
      <c r="AD50" s="97">
        <v>1508</v>
      </c>
      <c r="AE50" s="98">
        <v>7464.2</v>
      </c>
      <c r="AF50" s="99">
        <v>1831.5</v>
      </c>
      <c r="AG50" s="98">
        <v>6030.4</v>
      </c>
      <c r="AH50" s="99">
        <v>1715.7</v>
      </c>
      <c r="AI50" s="109">
        <v>12843.331546999998</v>
      </c>
      <c r="AJ50" s="97">
        <v>4150.477</v>
      </c>
      <c r="AK50" s="331">
        <v>8216.154188</v>
      </c>
      <c r="AL50" s="298">
        <v>2475.734</v>
      </c>
      <c r="AM50" s="94">
        <v>10104.28474</v>
      </c>
      <c r="AN50" s="97">
        <v>2614.8349999999996</v>
      </c>
      <c r="AO50" s="320">
        <v>10317.100233386365</v>
      </c>
      <c r="AP50" s="296">
        <v>2565.9300000000003</v>
      </c>
      <c r="AQ50" s="294">
        <v>29718.631054035664</v>
      </c>
      <c r="AR50" s="297">
        <v>4695.504999999999</v>
      </c>
      <c r="AS50" s="297">
        <v>43013.400266243196</v>
      </c>
      <c r="AT50" s="297">
        <v>6159.247</v>
      </c>
      <c r="AU50" s="94">
        <v>1022.6668909999999</v>
      </c>
      <c r="AV50" s="94">
        <v>302.08500000000004</v>
      </c>
      <c r="AW50" s="94">
        <v>1823.563526</v>
      </c>
      <c r="AX50" s="94">
        <v>553.105</v>
      </c>
      <c r="AY50" s="94">
        <v>2921.0561219999995</v>
      </c>
      <c r="AZ50" s="94">
        <v>723.877</v>
      </c>
      <c r="BA50" s="94">
        <v>3509.7248799999998</v>
      </c>
      <c r="BB50" s="94">
        <v>912.862</v>
      </c>
      <c r="BC50" s="94">
        <v>4223.364407</v>
      </c>
      <c r="BD50" s="94">
        <v>1040.6789999999999</v>
      </c>
      <c r="BE50" s="94">
        <v>4855.489874</v>
      </c>
      <c r="BF50" s="94">
        <v>1203.5059999999999</v>
      </c>
      <c r="BG50" s="94">
        <v>5543.789833</v>
      </c>
      <c r="BH50" s="94">
        <v>1360.9789999999998</v>
      </c>
      <c r="BI50" s="94">
        <v>6119.176611999999</v>
      </c>
      <c r="BJ50" s="94">
        <v>1535.5339999999999</v>
      </c>
      <c r="BK50" s="94">
        <v>6777.926696999999</v>
      </c>
      <c r="BL50" s="94">
        <v>1717.792</v>
      </c>
      <c r="BM50" s="94">
        <v>7017.471678999999</v>
      </c>
      <c r="BN50" s="94">
        <v>1853.05</v>
      </c>
      <c r="BO50" s="94">
        <v>12843.331546999998</v>
      </c>
      <c r="BP50" s="94">
        <v>4150.477</v>
      </c>
      <c r="BQ50" s="94">
        <v>568.269777</v>
      </c>
      <c r="BR50" s="94">
        <v>144.513</v>
      </c>
      <c r="BS50" s="94">
        <v>400.5976840000001</v>
      </c>
      <c r="BT50" s="94">
        <v>142.87000000000003</v>
      </c>
      <c r="BU50" s="94">
        <f t="shared" si="64"/>
        <v>968.867461</v>
      </c>
      <c r="BV50" s="94">
        <f t="shared" si="64"/>
        <v>287.38300000000004</v>
      </c>
      <c r="BW50" s="110">
        <v>664.480002</v>
      </c>
      <c r="BX50" s="110">
        <v>204.226</v>
      </c>
      <c r="BY50" s="110">
        <v>378.6133340000001</v>
      </c>
      <c r="BZ50" s="110">
        <v>169.67099999999994</v>
      </c>
      <c r="CA50" s="303">
        <v>784.983894</v>
      </c>
      <c r="CB50" s="303">
        <v>217.649</v>
      </c>
      <c r="CC50" s="110">
        <v>960.956588</v>
      </c>
      <c r="CD50" s="262">
        <v>246.905</v>
      </c>
      <c r="CE50" s="110">
        <v>702.195704</v>
      </c>
      <c r="CF50" s="110">
        <v>235.617</v>
      </c>
      <c r="CG50" s="110">
        <v>908.980252</v>
      </c>
      <c r="CH50" s="110">
        <v>217.283</v>
      </c>
      <c r="CI50" s="300">
        <v>516.049672</v>
      </c>
      <c r="CJ50" s="172">
        <v>126.764</v>
      </c>
      <c r="CK50" s="110">
        <v>697.286192</v>
      </c>
      <c r="CL50" s="110">
        <v>229.141</v>
      </c>
      <c r="CM50" s="95">
        <v>1097.408213</v>
      </c>
      <c r="CN50" s="95">
        <v>230.158</v>
      </c>
      <c r="CO50" s="263">
        <v>536.332876</v>
      </c>
      <c r="CP50" s="264">
        <v>310.937</v>
      </c>
      <c r="CQ50" s="95">
        <f t="shared" si="65"/>
        <v>2011.9607970000002</v>
      </c>
      <c r="CR50" s="219">
        <f t="shared" si="65"/>
        <v>661.28</v>
      </c>
      <c r="CS50" s="260">
        <f t="shared" si="66"/>
        <v>2796.944691</v>
      </c>
      <c r="CT50" s="219">
        <f t="shared" si="66"/>
        <v>878.929</v>
      </c>
      <c r="CU50" s="219">
        <f t="shared" si="67"/>
        <v>4460.096983</v>
      </c>
      <c r="CV50" s="219">
        <f t="shared" si="67"/>
        <v>1361.451</v>
      </c>
      <c r="CW50" s="191">
        <f t="shared" si="12"/>
        <v>5369.077235000001</v>
      </c>
      <c r="CX50" s="191">
        <f t="shared" si="6"/>
        <v>1578.734</v>
      </c>
      <c r="CY50" s="219">
        <f t="shared" si="68"/>
        <v>5885.126907000001</v>
      </c>
      <c r="CZ50" s="219">
        <f t="shared" si="68"/>
        <v>1705.4979999999998</v>
      </c>
      <c r="DA50" s="219">
        <f t="shared" si="68"/>
        <v>6582.413099000001</v>
      </c>
      <c r="DB50" s="219">
        <f t="shared" si="68"/>
        <v>1934.639</v>
      </c>
      <c r="DC50" s="260">
        <f>+CM50+DA50</f>
        <v>7679.821312000001</v>
      </c>
      <c r="DD50" s="219">
        <f>DB50+CN50</f>
        <v>2164.797</v>
      </c>
      <c r="DE50" s="266">
        <f t="shared" si="69"/>
        <v>8216.154188</v>
      </c>
      <c r="DF50" s="266">
        <f t="shared" si="69"/>
        <v>2475.734</v>
      </c>
      <c r="DG50" s="94">
        <v>1200.892566</v>
      </c>
      <c r="DH50" s="94">
        <v>344.117</v>
      </c>
      <c r="DI50" s="94">
        <v>593.331997</v>
      </c>
      <c r="DJ50" s="94">
        <v>145.752</v>
      </c>
      <c r="DK50" s="94">
        <v>617.34871</v>
      </c>
      <c r="DL50" s="94">
        <v>203.828</v>
      </c>
      <c r="DM50" s="300">
        <v>684.096292</v>
      </c>
      <c r="DN50" s="300">
        <v>188.604</v>
      </c>
      <c r="DO50" s="197">
        <v>844.003434</v>
      </c>
      <c r="DP50" s="201">
        <v>199.968</v>
      </c>
      <c r="DQ50" s="306">
        <v>868.4204530000001</v>
      </c>
      <c r="DR50" s="307">
        <v>240.87600000000003</v>
      </c>
      <c r="DS50" s="197">
        <v>892.985785</v>
      </c>
      <c r="DT50" s="197">
        <v>227.55</v>
      </c>
      <c r="DU50" s="197">
        <v>1054.586201</v>
      </c>
      <c r="DV50" s="197">
        <v>290.026</v>
      </c>
      <c r="DW50" s="197">
        <v>1179.936236</v>
      </c>
      <c r="DX50" s="197">
        <v>195.164</v>
      </c>
      <c r="DY50" s="197">
        <v>963.94828</v>
      </c>
      <c r="DZ50" s="197">
        <v>255.025</v>
      </c>
      <c r="EA50" s="197">
        <v>525.158651</v>
      </c>
      <c r="EB50" s="197">
        <v>139.49</v>
      </c>
      <c r="EC50" s="197">
        <v>679.576135</v>
      </c>
      <c r="ED50" s="197">
        <v>184.435</v>
      </c>
      <c r="EE50" s="94">
        <f t="shared" si="70"/>
        <v>10104.28474</v>
      </c>
      <c r="EF50" s="297">
        <f t="shared" si="70"/>
        <v>2614.8349999999996</v>
      </c>
      <c r="EG50" s="260">
        <f t="shared" si="71"/>
        <v>9424.708605</v>
      </c>
      <c r="EH50" s="219">
        <f t="shared" si="71"/>
        <v>2430.3999999999996</v>
      </c>
      <c r="EI50" s="308">
        <v>1570.984765</v>
      </c>
      <c r="EJ50" s="308">
        <v>281.73</v>
      </c>
      <c r="EK50" s="309">
        <v>784.080559</v>
      </c>
      <c r="EL50" s="309">
        <v>190.388</v>
      </c>
      <c r="EM50" s="306">
        <v>1316.607308</v>
      </c>
      <c r="EN50" s="306">
        <v>267.772</v>
      </c>
      <c r="EO50" s="306">
        <v>488.675556</v>
      </c>
      <c r="EP50" s="306">
        <v>162.294</v>
      </c>
      <c r="EQ50" s="197">
        <v>845.55344253</v>
      </c>
      <c r="ER50" s="309">
        <v>228.29</v>
      </c>
      <c r="ES50" s="309">
        <v>889.7628271099998</v>
      </c>
      <c r="ET50" s="309">
        <v>255.273</v>
      </c>
      <c r="EU50" s="309">
        <v>805.018598661286</v>
      </c>
      <c r="EV50" s="309">
        <v>208.266</v>
      </c>
      <c r="EW50" s="310">
        <v>685.6914901931668</v>
      </c>
      <c r="EX50" s="310">
        <v>201.23</v>
      </c>
      <c r="EY50" s="311">
        <v>671.876358642323</v>
      </c>
      <c r="EZ50" s="311">
        <v>174.327</v>
      </c>
      <c r="FA50" s="172">
        <v>724.8481818779268</v>
      </c>
      <c r="FB50" s="172">
        <v>235.536</v>
      </c>
      <c r="FC50" s="306">
        <v>998.1964657913729</v>
      </c>
      <c r="FD50" s="306">
        <v>245.081</v>
      </c>
      <c r="FE50" s="306">
        <v>535.804680580292</v>
      </c>
      <c r="FF50" s="306">
        <v>115.743</v>
      </c>
      <c r="FG50" s="260">
        <f t="shared" si="72"/>
        <v>10317.100233386365</v>
      </c>
      <c r="FH50" s="219">
        <f t="shared" si="72"/>
        <v>2565.9300000000003</v>
      </c>
      <c r="FI50" s="260">
        <v>1975.8048661592304</v>
      </c>
      <c r="FJ50" s="219">
        <v>341.581</v>
      </c>
      <c r="FK50" s="219">
        <v>1208.73806560028</v>
      </c>
      <c r="FL50" s="219">
        <v>189.06300000000002</v>
      </c>
      <c r="FM50" s="219">
        <v>2561.173611466156</v>
      </c>
      <c r="FN50" s="219">
        <v>338.934</v>
      </c>
      <c r="FO50" s="219">
        <v>2763.8171470799994</v>
      </c>
      <c r="FP50" s="219">
        <v>248.09</v>
      </c>
      <c r="FQ50" s="219">
        <v>1804.74393747</v>
      </c>
      <c r="FR50" s="219">
        <v>285.8</v>
      </c>
      <c r="FS50" s="219">
        <v>2072.8640259199997</v>
      </c>
      <c r="FT50" s="219">
        <v>353.027</v>
      </c>
      <c r="FU50" s="219">
        <v>1741.7454560299996</v>
      </c>
      <c r="FV50" s="219">
        <v>310.368</v>
      </c>
      <c r="FW50" s="219">
        <v>2195.6915825600004</v>
      </c>
      <c r="FX50" s="219">
        <v>394.64399999999995</v>
      </c>
      <c r="FY50" s="219">
        <v>2691.19684075</v>
      </c>
      <c r="FZ50" s="219">
        <v>512.6589999999999</v>
      </c>
      <c r="GA50" s="219">
        <v>2607.7473440000003</v>
      </c>
      <c r="GB50" s="219">
        <v>636.808</v>
      </c>
      <c r="GC50" s="219">
        <v>4350.257479999999</v>
      </c>
      <c r="GD50" s="219">
        <v>566.426</v>
      </c>
      <c r="GE50" s="260">
        <v>3744.850697</v>
      </c>
      <c r="GF50" s="260">
        <v>518.105</v>
      </c>
      <c r="GG50" s="260">
        <f t="shared" si="73"/>
        <v>29718.631054035664</v>
      </c>
      <c r="GH50" s="260">
        <f t="shared" si="73"/>
        <v>4695.504999999999</v>
      </c>
      <c r="GI50" s="313">
        <v>3989.3355089999995</v>
      </c>
      <c r="GJ50" s="290">
        <v>593.3870000000002</v>
      </c>
      <c r="GK50" s="260">
        <v>3793.5048420000007</v>
      </c>
      <c r="GL50" s="260">
        <v>817.239</v>
      </c>
      <c r="GM50" s="260">
        <v>4082.37359</v>
      </c>
      <c r="GN50" s="365">
        <v>776.859</v>
      </c>
      <c r="GO50" s="260">
        <v>4026.723829</v>
      </c>
      <c r="GP50" s="260">
        <v>619.565</v>
      </c>
      <c r="GQ50" s="260">
        <v>2484.111239</v>
      </c>
      <c r="GR50" s="260">
        <v>299.533</v>
      </c>
      <c r="GS50" s="260">
        <v>2975.681292</v>
      </c>
      <c r="GT50" s="260">
        <v>425.686</v>
      </c>
      <c r="GU50" s="260">
        <v>5380.822984</v>
      </c>
      <c r="GV50" s="260">
        <v>409.983</v>
      </c>
      <c r="GW50" s="260">
        <v>2039.910415</v>
      </c>
      <c r="GX50" s="260">
        <v>296.004</v>
      </c>
      <c r="GY50" s="260">
        <v>3324.9643322432003</v>
      </c>
      <c r="GZ50" s="260">
        <v>421.69199999999995</v>
      </c>
      <c r="HA50" s="260">
        <v>4470.579819</v>
      </c>
      <c r="HB50" s="260">
        <v>615.31</v>
      </c>
      <c r="HC50" s="260">
        <v>4345.235548</v>
      </c>
      <c r="HD50" s="260">
        <v>482.229</v>
      </c>
      <c r="HE50" s="260">
        <v>2100.1568669999997</v>
      </c>
      <c r="HF50" s="260">
        <v>401.76000000000016</v>
      </c>
      <c r="HG50" s="260">
        <v>3100.6854359999998</v>
      </c>
      <c r="HH50" s="260">
        <v>563.965</v>
      </c>
      <c r="HI50" s="260">
        <v>4568.921</v>
      </c>
      <c r="HJ50" s="260">
        <v>616.501</v>
      </c>
      <c r="HK50" s="260">
        <v>4132.967074</v>
      </c>
      <c r="HL50" s="260">
        <v>520.9759999999999</v>
      </c>
      <c r="HM50" s="260">
        <v>2220.790717</v>
      </c>
      <c r="HN50" s="260">
        <v>358.218</v>
      </c>
      <c r="HO50" s="260">
        <v>2808.0912710000002</v>
      </c>
      <c r="HP50" s="260">
        <v>434.1130000000001</v>
      </c>
      <c r="HQ50" s="260">
        <v>2968.374395</v>
      </c>
      <c r="HR50" s="260">
        <v>438.988</v>
      </c>
      <c r="HS50" s="260">
        <v>6355.524375</v>
      </c>
      <c r="HT50" s="260">
        <v>602.168</v>
      </c>
      <c r="HU50" s="260">
        <v>3242.440006</v>
      </c>
      <c r="HV50" s="260">
        <v>529.277</v>
      </c>
      <c r="HW50" s="94">
        <f>+GI50+GK50+GM50+GO50+GQ50+GS50+GU50+GW50</f>
        <v>28772.4637</v>
      </c>
      <c r="HX50" s="97">
        <f>+GJ50+GL50+GN50+GP50+GR50+GT50+GV50+GX50</f>
        <v>4238.256</v>
      </c>
      <c r="HY50" s="94">
        <f>+HG50+HI50+HK50+HM50+HO50+HQ50+HS50+HU50</f>
        <v>29397.794274</v>
      </c>
      <c r="HZ50" s="97">
        <f>+HH50+HJ50+HL50+HN50+HP50+HR50+HT50+HV50</f>
        <v>4064.206</v>
      </c>
    </row>
    <row r="51" spans="1:234" ht="15.75">
      <c r="A51" s="235" t="s">
        <v>107</v>
      </c>
      <c r="B51" s="111" t="s">
        <v>40</v>
      </c>
      <c r="C51" s="104">
        <v>5567908181</v>
      </c>
      <c r="D51" s="105">
        <v>7471319</v>
      </c>
      <c r="E51" s="105">
        <v>4649662953</v>
      </c>
      <c r="F51" s="105">
        <v>5451661</v>
      </c>
      <c r="G51" s="92">
        <v>2594822743</v>
      </c>
      <c r="H51" s="93">
        <v>3048953</v>
      </c>
      <c r="I51" s="106">
        <v>3558596271</v>
      </c>
      <c r="J51" s="107">
        <v>3437745</v>
      </c>
      <c r="K51" s="95">
        <v>5121</v>
      </c>
      <c r="L51" s="96">
        <v>4669</v>
      </c>
      <c r="M51" s="95">
        <v>4647.7</v>
      </c>
      <c r="N51" s="96">
        <v>3946</v>
      </c>
      <c r="O51" s="95">
        <v>7366.9</v>
      </c>
      <c r="P51" s="96">
        <v>4905</v>
      </c>
      <c r="Q51" s="95">
        <v>9825.5</v>
      </c>
      <c r="R51" s="107">
        <v>4911</v>
      </c>
      <c r="S51" s="94">
        <v>9091.9</v>
      </c>
      <c r="T51" s="97">
        <v>5349</v>
      </c>
      <c r="U51" s="94">
        <v>14139.5</v>
      </c>
      <c r="V51" s="97">
        <v>7458</v>
      </c>
      <c r="W51" s="94">
        <v>19665</v>
      </c>
      <c r="X51" s="97">
        <v>9645</v>
      </c>
      <c r="Y51" s="94">
        <v>27523.1</v>
      </c>
      <c r="Z51" s="97">
        <v>13308.9</v>
      </c>
      <c r="AA51" s="98">
        <v>52885.3</v>
      </c>
      <c r="AB51" s="99">
        <v>19547</v>
      </c>
      <c r="AC51" s="94">
        <v>20559</v>
      </c>
      <c r="AD51" s="97">
        <v>12900</v>
      </c>
      <c r="AE51" s="98">
        <v>33319.2</v>
      </c>
      <c r="AF51" s="99">
        <v>16841.1</v>
      </c>
      <c r="AG51" s="98">
        <v>30742.4</v>
      </c>
      <c r="AH51" s="99">
        <v>17247.3</v>
      </c>
      <c r="AI51" s="109">
        <v>45234.31254200001</v>
      </c>
      <c r="AJ51" s="97">
        <v>14430.520999999992</v>
      </c>
      <c r="AK51" s="331">
        <v>73011.37585573</v>
      </c>
      <c r="AL51" s="298">
        <v>28086.606999999996</v>
      </c>
      <c r="AM51" s="94">
        <v>89104.73034700002</v>
      </c>
      <c r="AN51" s="97">
        <v>22816.757999999998</v>
      </c>
      <c r="AO51" s="320">
        <v>78320.56804894791</v>
      </c>
      <c r="AP51" s="296">
        <v>21023.561999999998</v>
      </c>
      <c r="AQ51" s="294">
        <v>107841.19905842644</v>
      </c>
      <c r="AR51" s="297">
        <v>33382.38700000001</v>
      </c>
      <c r="AS51" s="297">
        <v>108850.27867751927</v>
      </c>
      <c r="AT51" s="297">
        <v>27923.985</v>
      </c>
      <c r="AU51" s="94">
        <v>4099.933484000001</v>
      </c>
      <c r="AV51" s="94">
        <v>1691.7769999999996</v>
      </c>
      <c r="AW51" s="94">
        <v>6847.827862000002</v>
      </c>
      <c r="AX51" s="94">
        <v>2924.4929999999986</v>
      </c>
      <c r="AY51" s="94">
        <v>8531.120902000002</v>
      </c>
      <c r="AZ51" s="94">
        <v>3998.1839999999984</v>
      </c>
      <c r="BA51" s="94">
        <v>12526.882569000005</v>
      </c>
      <c r="BB51" s="94">
        <v>5055.090999999998</v>
      </c>
      <c r="BC51" s="94">
        <v>15144.328925000005</v>
      </c>
      <c r="BD51" s="94">
        <v>6162.182999999997</v>
      </c>
      <c r="BE51" s="94">
        <v>17301.107405000006</v>
      </c>
      <c r="BF51" s="94">
        <v>7245.527999999996</v>
      </c>
      <c r="BG51" s="94">
        <v>21424.375408000007</v>
      </c>
      <c r="BH51" s="94">
        <v>8705.237999999994</v>
      </c>
      <c r="BI51" s="94">
        <v>24567.97359000001</v>
      </c>
      <c r="BJ51" s="94">
        <v>10254.789999999992</v>
      </c>
      <c r="BK51" s="94">
        <v>29181.821873000008</v>
      </c>
      <c r="BL51" s="94">
        <v>11938.194999999992</v>
      </c>
      <c r="BM51" s="94">
        <v>37743.25324900001</v>
      </c>
      <c r="BN51" s="94">
        <v>12998.827999999992</v>
      </c>
      <c r="BO51" s="94">
        <v>45234.31254200001</v>
      </c>
      <c r="BP51" s="94">
        <v>14430.520999999992</v>
      </c>
      <c r="BQ51" s="94">
        <v>4666.52831</v>
      </c>
      <c r="BR51" s="94">
        <v>3419.939</v>
      </c>
      <c r="BS51" s="94">
        <v>4856.760505</v>
      </c>
      <c r="BT51" s="94">
        <v>2683.579</v>
      </c>
      <c r="BU51" s="94">
        <f t="shared" si="64"/>
        <v>9523.288815</v>
      </c>
      <c r="BV51" s="94">
        <f t="shared" si="64"/>
        <v>6103.518</v>
      </c>
      <c r="BW51" s="110">
        <v>4646.493987</v>
      </c>
      <c r="BX51" s="110">
        <v>3389.865</v>
      </c>
      <c r="BY51" s="110">
        <v>3192.6837130000004</v>
      </c>
      <c r="BZ51" s="110">
        <v>1664.200999999999</v>
      </c>
      <c r="CA51" s="303">
        <v>5623.517583</v>
      </c>
      <c r="CB51" s="303">
        <v>2079.49</v>
      </c>
      <c r="CC51" s="110">
        <v>4339.13837</v>
      </c>
      <c r="CD51" s="262">
        <v>1697.444</v>
      </c>
      <c r="CE51" s="110">
        <v>4220.334299</v>
      </c>
      <c r="CF51" s="110">
        <v>1372.206</v>
      </c>
      <c r="CG51" s="110">
        <v>5044.971177</v>
      </c>
      <c r="CH51" s="110">
        <v>2102.079</v>
      </c>
      <c r="CI51" s="300">
        <v>6169.250583</v>
      </c>
      <c r="CJ51" s="172">
        <v>1786.371</v>
      </c>
      <c r="CK51" s="110">
        <v>11856.686427</v>
      </c>
      <c r="CL51" s="110">
        <v>2710.408</v>
      </c>
      <c r="CM51" s="95">
        <v>7253.000805</v>
      </c>
      <c r="CN51" s="95">
        <v>1834.068</v>
      </c>
      <c r="CO51" s="263">
        <v>11142.01009673</v>
      </c>
      <c r="CP51" s="264">
        <v>3346.957</v>
      </c>
      <c r="CQ51" s="95">
        <f t="shared" si="65"/>
        <v>17362.466515</v>
      </c>
      <c r="CR51" s="219">
        <f t="shared" si="65"/>
        <v>11157.583999999999</v>
      </c>
      <c r="CS51" s="260">
        <f t="shared" si="66"/>
        <v>22985.984098</v>
      </c>
      <c r="CT51" s="219">
        <f t="shared" si="66"/>
        <v>13237.073999999999</v>
      </c>
      <c r="CU51" s="219">
        <f t="shared" si="67"/>
        <v>31545.456767000003</v>
      </c>
      <c r="CV51" s="219">
        <f t="shared" si="67"/>
        <v>16306.723999999998</v>
      </c>
      <c r="CW51" s="191">
        <f t="shared" si="12"/>
        <v>36590.427944</v>
      </c>
      <c r="CX51" s="191">
        <f t="shared" si="6"/>
        <v>18408.803</v>
      </c>
      <c r="CY51" s="219">
        <f t="shared" si="68"/>
        <v>42759.678527000004</v>
      </c>
      <c r="CZ51" s="219">
        <f t="shared" si="68"/>
        <v>20195.174</v>
      </c>
      <c r="DA51" s="219">
        <f t="shared" si="68"/>
        <v>54616.364954000004</v>
      </c>
      <c r="DB51" s="219">
        <f t="shared" si="68"/>
        <v>22905.582</v>
      </c>
      <c r="DC51" s="260">
        <f>+CM51+DA51</f>
        <v>61869.36575900001</v>
      </c>
      <c r="DD51" s="219">
        <f>DB51+CN51</f>
        <v>24739.649999999998</v>
      </c>
      <c r="DE51" s="266">
        <f t="shared" si="69"/>
        <v>73011.37585573</v>
      </c>
      <c r="DF51" s="266">
        <f t="shared" si="69"/>
        <v>28086.606999999996</v>
      </c>
      <c r="DG51" s="94">
        <v>6868.458342</v>
      </c>
      <c r="DH51" s="94">
        <v>1836.968</v>
      </c>
      <c r="DI51" s="94">
        <v>7845.341069</v>
      </c>
      <c r="DJ51" s="94">
        <v>1906.947</v>
      </c>
      <c r="DK51" s="94">
        <v>3105.912194</v>
      </c>
      <c r="DL51" s="94">
        <v>1703.662</v>
      </c>
      <c r="DM51" s="300">
        <v>5088.943181</v>
      </c>
      <c r="DN51" s="300">
        <v>1496.852</v>
      </c>
      <c r="DO51" s="197">
        <v>7340.838594</v>
      </c>
      <c r="DP51" s="201">
        <v>1689.588</v>
      </c>
      <c r="DQ51" s="306">
        <v>7967.0845850000005</v>
      </c>
      <c r="DR51" s="307">
        <v>2076.0189999999984</v>
      </c>
      <c r="DS51" s="197">
        <v>12450.265667</v>
      </c>
      <c r="DT51" s="197">
        <v>2156.141</v>
      </c>
      <c r="DU51" s="197">
        <v>8141.919863</v>
      </c>
      <c r="DV51" s="197">
        <v>1901.979</v>
      </c>
      <c r="DW51" s="197">
        <v>6434.514707</v>
      </c>
      <c r="DX51" s="197">
        <v>1925.954</v>
      </c>
      <c r="DY51" s="197">
        <v>7519.09039</v>
      </c>
      <c r="DZ51" s="197">
        <v>2267.925</v>
      </c>
      <c r="EA51" s="197">
        <v>9491.713155</v>
      </c>
      <c r="EB51" s="197">
        <v>2147.003</v>
      </c>
      <c r="EC51" s="197">
        <v>6850.6486</v>
      </c>
      <c r="ED51" s="197">
        <v>1707.72</v>
      </c>
      <c r="EE51" s="94">
        <f t="shared" si="70"/>
        <v>89104.73034700002</v>
      </c>
      <c r="EF51" s="297">
        <f t="shared" si="70"/>
        <v>22816.757999999998</v>
      </c>
      <c r="EG51" s="260">
        <f t="shared" si="71"/>
        <v>82254.08174700002</v>
      </c>
      <c r="EH51" s="219">
        <f t="shared" si="71"/>
        <v>21109.037999999997</v>
      </c>
      <c r="EI51" s="308">
        <v>7799.666158</v>
      </c>
      <c r="EJ51" s="308">
        <v>1864.08</v>
      </c>
      <c r="EK51" s="309">
        <v>7046.374525</v>
      </c>
      <c r="EL51" s="309">
        <v>1443.338</v>
      </c>
      <c r="EM51" s="306">
        <v>6489.928712</v>
      </c>
      <c r="EN51" s="306">
        <v>1578.93</v>
      </c>
      <c r="EO51" s="306">
        <v>9920.13023</v>
      </c>
      <c r="EP51" s="306">
        <v>2003.199</v>
      </c>
      <c r="EQ51" s="197">
        <v>6801.831164469991</v>
      </c>
      <c r="ER51" s="309">
        <v>1557.029</v>
      </c>
      <c r="ES51" s="309">
        <v>7876.678614560002</v>
      </c>
      <c r="ET51" s="309">
        <v>1858.785</v>
      </c>
      <c r="EU51" s="309">
        <v>5706.741184501946</v>
      </c>
      <c r="EV51" s="309">
        <v>1763.3749999999993</v>
      </c>
      <c r="EW51" s="310">
        <v>5819.897257097605</v>
      </c>
      <c r="EX51" s="310">
        <v>2127.584</v>
      </c>
      <c r="EY51" s="311">
        <v>5188.547548425485</v>
      </c>
      <c r="EZ51" s="311">
        <v>1883.545</v>
      </c>
      <c r="FA51" s="311">
        <v>5674.549869098038</v>
      </c>
      <c r="FB51" s="311">
        <v>1857.291</v>
      </c>
      <c r="FC51" s="306">
        <v>4755.730372141195</v>
      </c>
      <c r="FD51" s="306">
        <v>1401.551</v>
      </c>
      <c r="FE51" s="306">
        <v>5240.492413653662</v>
      </c>
      <c r="FF51" s="306">
        <v>1684.855</v>
      </c>
      <c r="FG51" s="260">
        <f t="shared" si="72"/>
        <v>78320.56804894791</v>
      </c>
      <c r="FH51" s="219">
        <f t="shared" si="72"/>
        <v>21023.561999999998</v>
      </c>
      <c r="FI51" s="260">
        <v>6794.320311811148</v>
      </c>
      <c r="FJ51" s="219">
        <v>1695.5099999999993</v>
      </c>
      <c r="FK51" s="219">
        <v>10044.405053860022</v>
      </c>
      <c r="FL51" s="219">
        <v>2221.0760000000005</v>
      </c>
      <c r="FM51" s="219">
        <v>6929.220555345266</v>
      </c>
      <c r="FN51" s="219">
        <v>1963.159</v>
      </c>
      <c r="FO51" s="219">
        <v>9070.151925940003</v>
      </c>
      <c r="FP51" s="219">
        <v>1968.734</v>
      </c>
      <c r="FQ51" s="219">
        <v>8677.418571690005</v>
      </c>
      <c r="FR51" s="219">
        <v>2557.466</v>
      </c>
      <c r="FS51" s="219">
        <v>10966.754979910007</v>
      </c>
      <c r="FT51" s="219">
        <v>2645.218</v>
      </c>
      <c r="FU51" s="219">
        <v>11852.129286600002</v>
      </c>
      <c r="FV51" s="219">
        <v>4494.169999999996</v>
      </c>
      <c r="FW51" s="219">
        <v>6876.304543770003</v>
      </c>
      <c r="FX51" s="219">
        <v>2916.2050000000004</v>
      </c>
      <c r="FY51" s="219">
        <v>9967.017524500003</v>
      </c>
      <c r="FZ51" s="219">
        <v>3671.3200000000056</v>
      </c>
      <c r="GA51" s="219">
        <v>7418.938982999997</v>
      </c>
      <c r="GB51" s="219">
        <v>3075.781</v>
      </c>
      <c r="GC51" s="219">
        <v>10152.120295999992</v>
      </c>
      <c r="GD51" s="219">
        <v>3150.3060000000028</v>
      </c>
      <c r="GE51" s="260">
        <v>9092.41702599999</v>
      </c>
      <c r="GF51" s="260">
        <v>3023.442000000001</v>
      </c>
      <c r="GG51" s="260">
        <f t="shared" si="73"/>
        <v>107841.19905842644</v>
      </c>
      <c r="GH51" s="260">
        <f t="shared" si="73"/>
        <v>33382.38700000001</v>
      </c>
      <c r="GI51" s="313">
        <v>7654.816793000002</v>
      </c>
      <c r="GJ51" s="290">
        <v>2757.3060000000005</v>
      </c>
      <c r="GK51" s="260">
        <v>8656.331141999997</v>
      </c>
      <c r="GL51" s="260">
        <v>2644.348000000001</v>
      </c>
      <c r="GM51" s="260">
        <v>7416.218419</v>
      </c>
      <c r="GN51" s="365">
        <v>2443.335</v>
      </c>
      <c r="GO51" s="260">
        <v>7180.0857</v>
      </c>
      <c r="GP51" s="260">
        <v>2010.353</v>
      </c>
      <c r="GQ51" s="260">
        <v>8292.624648</v>
      </c>
      <c r="GR51" s="260">
        <v>1300.63</v>
      </c>
      <c r="GS51" s="260">
        <v>16696.551804</v>
      </c>
      <c r="GT51" s="260">
        <v>1698.766</v>
      </c>
      <c r="GU51" s="260">
        <v>13468.379409</v>
      </c>
      <c r="GV51" s="260">
        <v>2016.346</v>
      </c>
      <c r="GW51" s="260">
        <v>10497.388761</v>
      </c>
      <c r="GX51" s="260">
        <v>2685.174</v>
      </c>
      <c r="GY51" s="260">
        <v>7097.6876515192935</v>
      </c>
      <c r="GZ51" s="260">
        <v>2717.787999999999</v>
      </c>
      <c r="HA51" s="260">
        <v>7546.699142</v>
      </c>
      <c r="HB51" s="260">
        <v>3059.771</v>
      </c>
      <c r="HC51" s="260">
        <v>8388.776651</v>
      </c>
      <c r="HD51" s="260">
        <v>2409.209</v>
      </c>
      <c r="HE51" s="260">
        <v>5954.718556999991</v>
      </c>
      <c r="HF51" s="260">
        <v>2180.9590000000003</v>
      </c>
      <c r="HG51" s="260">
        <v>6939.638221000003</v>
      </c>
      <c r="HH51" s="260">
        <v>2240.4079999999985</v>
      </c>
      <c r="HI51" s="260">
        <v>7318.546882</v>
      </c>
      <c r="HJ51" s="260">
        <v>2241.277</v>
      </c>
      <c r="HK51" s="260">
        <v>7485.697018000005</v>
      </c>
      <c r="HL51" s="260">
        <v>2904.523000000003</v>
      </c>
      <c r="HM51" s="260">
        <v>13949.496899999995</v>
      </c>
      <c r="HN51" s="260">
        <v>2176.597</v>
      </c>
      <c r="HO51" s="260">
        <v>8133.371543999999</v>
      </c>
      <c r="HP51" s="260">
        <v>2684.671000000001</v>
      </c>
      <c r="HQ51" s="260">
        <v>9164.938778</v>
      </c>
      <c r="HR51" s="260">
        <v>2966.82</v>
      </c>
      <c r="HS51" s="260">
        <v>6394.490619000002</v>
      </c>
      <c r="HT51" s="260">
        <v>2386.057000000003</v>
      </c>
      <c r="HU51" s="260">
        <v>18490.010215000006</v>
      </c>
      <c r="HV51" s="260">
        <v>3112.184000000001</v>
      </c>
      <c r="HW51" s="94">
        <f>+GI51+GK51+GM51+GO51+GQ51+GS51+GU51+GW51</f>
        <v>79862.39667599999</v>
      </c>
      <c r="HX51" s="97">
        <f>+GJ51+GL51+GN51+GP51+GR51+GT51+GV51+GX51</f>
        <v>17556.258</v>
      </c>
      <c r="HY51" s="94">
        <f>+HG51+HI51+HK51+HM51+HO51+HQ51+HS51+HU51</f>
        <v>77876.19017700001</v>
      </c>
      <c r="HZ51" s="97">
        <f>+HH51+HJ51+HL51+HN51+HP51+HR51+HT51+HV51</f>
        <v>20712.537000000008</v>
      </c>
    </row>
    <row r="52" spans="1:234" ht="15.75">
      <c r="A52" s="234"/>
      <c r="B52" s="79"/>
      <c r="C52" s="10"/>
      <c r="D52" s="11"/>
      <c r="E52" s="132"/>
      <c r="F52" s="82"/>
      <c r="G52" s="224"/>
      <c r="H52" s="133"/>
      <c r="I52" s="134"/>
      <c r="J52" s="14"/>
      <c r="K52" s="94"/>
      <c r="L52" s="37"/>
      <c r="M52" s="95"/>
      <c r="N52" s="96"/>
      <c r="O52" s="94"/>
      <c r="P52" s="37"/>
      <c r="Q52" s="94"/>
      <c r="R52" s="76"/>
      <c r="S52" s="94"/>
      <c r="T52" s="97"/>
      <c r="U52" s="94"/>
      <c r="V52" s="97"/>
      <c r="W52" s="94"/>
      <c r="X52" s="97"/>
      <c r="Y52" s="94"/>
      <c r="Z52" s="97"/>
      <c r="AA52" s="98"/>
      <c r="AB52" s="103"/>
      <c r="AC52" s="103"/>
      <c r="AD52" s="103"/>
      <c r="AE52" s="103"/>
      <c r="AF52" s="103"/>
      <c r="AG52" s="103"/>
      <c r="AH52" s="103"/>
      <c r="AI52" s="76"/>
      <c r="AJ52" s="75"/>
      <c r="AK52" s="76"/>
      <c r="AL52" s="75"/>
      <c r="AM52" s="320"/>
      <c r="AN52" s="297"/>
      <c r="AO52" s="295"/>
      <c r="AP52" s="297"/>
      <c r="AQ52" s="294"/>
      <c r="AR52" s="297"/>
      <c r="AS52" s="297"/>
      <c r="AT52" s="297"/>
      <c r="AU52" s="94"/>
      <c r="AV52" s="97"/>
      <c r="AW52" s="87"/>
      <c r="AX52" s="89"/>
      <c r="AY52" s="87"/>
      <c r="AZ52" s="75"/>
      <c r="BA52" s="87"/>
      <c r="BB52" s="75"/>
      <c r="BC52" s="87"/>
      <c r="BD52" s="75"/>
      <c r="BE52" s="87"/>
      <c r="BF52" s="75"/>
      <c r="BG52" s="75"/>
      <c r="BH52" s="94"/>
      <c r="BI52" s="94"/>
      <c r="BJ52" s="97"/>
      <c r="BK52" s="94"/>
      <c r="BL52" s="75"/>
      <c r="BM52" s="75"/>
      <c r="BN52" s="75"/>
      <c r="BO52" s="75"/>
      <c r="BP52" s="75"/>
      <c r="BQ52" s="89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169"/>
      <c r="CF52" s="169"/>
      <c r="CG52" s="169"/>
      <c r="CH52" s="169"/>
      <c r="CI52" s="169"/>
      <c r="CJ52" s="169"/>
      <c r="CK52" s="87"/>
      <c r="CL52" s="87"/>
      <c r="CM52" s="87"/>
      <c r="CN52" s="87"/>
      <c r="CO52" s="169"/>
      <c r="CP52" s="175"/>
      <c r="CQ52" s="87"/>
      <c r="CR52" s="191"/>
      <c r="CS52" s="252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72"/>
      <c r="DH52" s="300"/>
      <c r="DI52" s="172"/>
      <c r="DJ52" s="300"/>
      <c r="DK52" s="172"/>
      <c r="DL52" s="300"/>
      <c r="DM52" s="172"/>
      <c r="DN52" s="300"/>
      <c r="DO52" s="300"/>
      <c r="DP52" s="300"/>
      <c r="DQ52" s="300"/>
      <c r="DR52" s="300"/>
      <c r="DS52" s="300"/>
      <c r="DT52" s="300"/>
      <c r="DU52" s="300"/>
      <c r="DV52" s="300"/>
      <c r="DW52" s="300"/>
      <c r="DX52" s="300"/>
      <c r="DY52" s="172"/>
      <c r="DZ52" s="301"/>
      <c r="EA52" s="301"/>
      <c r="EB52" s="301"/>
      <c r="EC52" s="301"/>
      <c r="ED52" s="301"/>
      <c r="EE52" s="172"/>
      <c r="EF52" s="301"/>
      <c r="EG52" s="252"/>
      <c r="EH52" s="191"/>
      <c r="EI52" s="172"/>
      <c r="EJ52" s="301"/>
      <c r="EK52" s="172"/>
      <c r="EL52" s="301"/>
      <c r="EM52" s="301"/>
      <c r="EN52" s="301"/>
      <c r="EO52" s="301"/>
      <c r="EP52" s="301"/>
      <c r="EQ52" s="301"/>
      <c r="ER52" s="301"/>
      <c r="ES52" s="301"/>
      <c r="ET52" s="301"/>
      <c r="EU52" s="301"/>
      <c r="EV52" s="301"/>
      <c r="EW52" s="301"/>
      <c r="EX52" s="301"/>
      <c r="EY52" s="301"/>
      <c r="EZ52" s="301"/>
      <c r="FA52" s="311"/>
      <c r="FB52" s="311"/>
      <c r="FC52" s="311"/>
      <c r="FD52" s="311"/>
      <c r="FE52" s="311"/>
      <c r="FF52" s="311"/>
      <c r="FG52" s="252"/>
      <c r="FH52" s="191"/>
      <c r="FI52" s="252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280"/>
      <c r="GJ52" s="289"/>
      <c r="GK52" s="191"/>
      <c r="GL52" s="191"/>
      <c r="GM52" s="191"/>
      <c r="GN52" s="364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373"/>
      <c r="HH52" s="373"/>
      <c r="HI52" s="373"/>
      <c r="HJ52" s="373"/>
      <c r="HK52" s="373"/>
      <c r="HL52" s="373"/>
      <c r="HM52" s="373"/>
      <c r="HN52" s="373"/>
      <c r="HO52" s="373"/>
      <c r="HP52" s="373"/>
      <c r="HQ52" s="373"/>
      <c r="HR52" s="373"/>
      <c r="HS52" s="373"/>
      <c r="HT52" s="373"/>
      <c r="HU52" s="373"/>
      <c r="HV52" s="373"/>
      <c r="HW52" s="76"/>
      <c r="HX52" s="75"/>
      <c r="HY52" s="320"/>
      <c r="HZ52" s="297"/>
    </row>
    <row r="53" spans="1:234" ht="15.75">
      <c r="A53" s="233" t="s">
        <v>114</v>
      </c>
      <c r="B53" s="42" t="s">
        <v>28</v>
      </c>
      <c r="C53" s="81">
        <v>13178159146</v>
      </c>
      <c r="D53" s="82">
        <v>69799987</v>
      </c>
      <c r="E53" s="82">
        <v>12477445643</v>
      </c>
      <c r="F53" s="82">
        <v>72242222</v>
      </c>
      <c r="G53" s="83">
        <v>6868398041</v>
      </c>
      <c r="H53" s="84">
        <v>24620646</v>
      </c>
      <c r="I53" s="85">
        <v>9397292511</v>
      </c>
      <c r="J53" s="86">
        <v>16644935</v>
      </c>
      <c r="K53" s="87">
        <v>14424.5</v>
      </c>
      <c r="L53" s="88">
        <v>35554</v>
      </c>
      <c r="M53" s="87">
        <v>11746.6</v>
      </c>
      <c r="N53" s="88">
        <v>31368</v>
      </c>
      <c r="O53" s="87">
        <v>20692.699999999997</v>
      </c>
      <c r="P53" s="88">
        <v>39487</v>
      </c>
      <c r="Q53" s="87">
        <v>23892</v>
      </c>
      <c r="R53" s="86">
        <v>35331</v>
      </c>
      <c r="S53" s="87">
        <v>25693.2</v>
      </c>
      <c r="T53" s="89">
        <v>42050</v>
      </c>
      <c r="U53" s="87">
        <v>41453.2</v>
      </c>
      <c r="V53" s="89">
        <v>62135</v>
      </c>
      <c r="W53" s="87">
        <v>38757.1</v>
      </c>
      <c r="X53" s="89">
        <v>42815</v>
      </c>
      <c r="Y53" s="87">
        <v>41819.5</v>
      </c>
      <c r="Z53" s="89">
        <v>39858.1</v>
      </c>
      <c r="AA53" s="90">
        <v>66478.3</v>
      </c>
      <c r="AB53" s="89">
        <v>50133</v>
      </c>
      <c r="AC53" s="87">
        <v>63157</v>
      </c>
      <c r="AD53" s="89">
        <v>46631</v>
      </c>
      <c r="AE53" s="173">
        <f>SUM(AE55:AE57)</f>
        <v>80562.09999999999</v>
      </c>
      <c r="AF53" s="189">
        <f>SUM(AF55:AF57)</f>
        <v>44559.9</v>
      </c>
      <c r="AG53" s="173">
        <f aca="true" t="shared" si="74" ref="AG53:BX53">SUM(AG55:AG57)</f>
        <v>89654.2</v>
      </c>
      <c r="AH53" s="89">
        <f t="shared" si="74"/>
        <v>45084.64759756763</v>
      </c>
      <c r="AI53" s="332">
        <f t="shared" si="74"/>
        <v>91530.08955399999</v>
      </c>
      <c r="AJ53" s="191">
        <f t="shared" si="74"/>
        <v>58819.41</v>
      </c>
      <c r="AK53" s="332">
        <f t="shared" si="74"/>
        <v>153420.89686046</v>
      </c>
      <c r="AL53" s="332">
        <f t="shared" si="74"/>
        <v>116092.51699999999</v>
      </c>
      <c r="AM53" s="272">
        <f t="shared" si="74"/>
        <v>207468.95242445258</v>
      </c>
      <c r="AN53" s="85">
        <f t="shared" si="74"/>
        <v>151673.732</v>
      </c>
      <c r="AO53" s="272">
        <f t="shared" si="74"/>
        <v>256538.12205581073</v>
      </c>
      <c r="AP53" s="332">
        <f t="shared" si="74"/>
        <v>153046.263</v>
      </c>
      <c r="AQ53" s="272">
        <f t="shared" si="74"/>
        <v>219455.19206661006</v>
      </c>
      <c r="AR53" s="332">
        <f t="shared" si="74"/>
        <v>117840.88300000003</v>
      </c>
      <c r="AS53" s="272">
        <f t="shared" si="74"/>
        <v>227317.04561770998</v>
      </c>
      <c r="AT53" s="332">
        <f t="shared" si="74"/>
        <v>119990.16500000001</v>
      </c>
      <c r="AU53" s="332">
        <f t="shared" si="74"/>
        <v>13084.769678</v>
      </c>
      <c r="AV53" s="332">
        <f t="shared" si="74"/>
        <v>3667.1640000000007</v>
      </c>
      <c r="AW53" s="332">
        <f t="shared" si="74"/>
        <v>18238.573223</v>
      </c>
      <c r="AX53" s="332">
        <f t="shared" si="74"/>
        <v>5918.593999999999</v>
      </c>
      <c r="AY53" s="332">
        <f t="shared" si="74"/>
        <v>23747.636907</v>
      </c>
      <c r="AZ53" s="332">
        <f t="shared" si="74"/>
        <v>7955.213999999999</v>
      </c>
      <c r="BA53" s="332">
        <f t="shared" si="74"/>
        <v>28731.422719000002</v>
      </c>
      <c r="BB53" s="332">
        <f t="shared" si="74"/>
        <v>10975.030999999999</v>
      </c>
      <c r="BC53" s="332">
        <f t="shared" si="74"/>
        <v>33984.772434</v>
      </c>
      <c r="BD53" s="332">
        <f t="shared" si="74"/>
        <v>14790.007</v>
      </c>
      <c r="BE53" s="332">
        <f t="shared" si="74"/>
        <v>40086.997927000004</v>
      </c>
      <c r="BF53" s="332">
        <f t="shared" si="74"/>
        <v>18963.127</v>
      </c>
      <c r="BG53" s="332">
        <f t="shared" si="74"/>
        <v>53354.146354</v>
      </c>
      <c r="BH53" s="332">
        <f t="shared" si="74"/>
        <v>25891.379</v>
      </c>
      <c r="BI53" s="332">
        <f t="shared" si="74"/>
        <v>63165.88619599999</v>
      </c>
      <c r="BJ53" s="332">
        <f t="shared" si="74"/>
        <v>32399.304000000004</v>
      </c>
      <c r="BK53" s="332">
        <f t="shared" si="74"/>
        <v>78568.56302900001</v>
      </c>
      <c r="BL53" s="332">
        <f t="shared" si="74"/>
        <v>39006.19700000001</v>
      </c>
      <c r="BM53" s="332">
        <f t="shared" si="74"/>
        <v>85133.957141</v>
      </c>
      <c r="BN53" s="332">
        <f t="shared" si="74"/>
        <v>46849.62400000001</v>
      </c>
      <c r="BO53" s="332">
        <f t="shared" si="74"/>
        <v>91530.08955399999</v>
      </c>
      <c r="BP53" s="332">
        <f t="shared" si="74"/>
        <v>58819.41</v>
      </c>
      <c r="BQ53" s="332">
        <f t="shared" si="74"/>
        <v>11402.156373</v>
      </c>
      <c r="BR53" s="332">
        <f t="shared" si="74"/>
        <v>8087.204</v>
      </c>
      <c r="BS53" s="332">
        <f t="shared" si="74"/>
        <v>9413.527322</v>
      </c>
      <c r="BT53" s="332">
        <f t="shared" si="74"/>
        <v>9392.925000000001</v>
      </c>
      <c r="BU53" s="332">
        <f t="shared" si="74"/>
        <v>20815.683695</v>
      </c>
      <c r="BV53" s="332">
        <f t="shared" si="74"/>
        <v>17480.129</v>
      </c>
      <c r="BW53" s="332">
        <f t="shared" si="74"/>
        <v>10286.129313000001</v>
      </c>
      <c r="BX53" s="332">
        <f t="shared" si="74"/>
        <v>9799.056</v>
      </c>
      <c r="BY53" s="332">
        <f aca="true" t="shared" si="75" ref="BY53:EJ53">SUM(BY55:BY57)</f>
        <v>11450.890272999997</v>
      </c>
      <c r="BZ53" s="332">
        <f t="shared" si="75"/>
        <v>10616.732</v>
      </c>
      <c r="CA53" s="332">
        <f t="shared" si="75"/>
        <v>9517.446093999999</v>
      </c>
      <c r="CB53" s="332">
        <f t="shared" si="75"/>
        <v>7349.664000000001</v>
      </c>
      <c r="CC53" s="332">
        <f t="shared" si="75"/>
        <v>12394.9735</v>
      </c>
      <c r="CD53" s="332">
        <f t="shared" si="75"/>
        <v>8238.957</v>
      </c>
      <c r="CE53" s="332">
        <f t="shared" si="75"/>
        <v>11935.384591000002</v>
      </c>
      <c r="CF53" s="332">
        <f t="shared" si="75"/>
        <v>10184.555</v>
      </c>
      <c r="CG53" s="332">
        <f t="shared" si="75"/>
        <v>18351.627281</v>
      </c>
      <c r="CH53" s="332">
        <f t="shared" si="75"/>
        <v>11245.389000000001</v>
      </c>
      <c r="CI53" s="332">
        <f t="shared" si="75"/>
        <v>11823.578085000001</v>
      </c>
      <c r="CJ53" s="332">
        <f t="shared" si="75"/>
        <v>8672.163</v>
      </c>
      <c r="CK53" s="332">
        <f t="shared" si="75"/>
        <v>17537.469013</v>
      </c>
      <c r="CL53" s="332">
        <f t="shared" si="75"/>
        <v>11053.896</v>
      </c>
      <c r="CM53" s="332">
        <f t="shared" si="75"/>
        <v>12842.659247</v>
      </c>
      <c r="CN53" s="332">
        <f t="shared" si="75"/>
        <v>9960.249</v>
      </c>
      <c r="CO53" s="332">
        <f t="shared" si="75"/>
        <v>16465.05576846</v>
      </c>
      <c r="CP53" s="332">
        <f t="shared" si="75"/>
        <v>11491.627</v>
      </c>
      <c r="CQ53" s="332">
        <f t="shared" si="75"/>
        <v>42552.703280999995</v>
      </c>
      <c r="CR53" s="332">
        <f t="shared" si="75"/>
        <v>37895.917</v>
      </c>
      <c r="CS53" s="332">
        <f t="shared" si="75"/>
        <v>52070.14937499999</v>
      </c>
      <c r="CT53" s="332">
        <f t="shared" si="75"/>
        <v>45245.581</v>
      </c>
      <c r="CU53" s="332">
        <f t="shared" si="75"/>
        <v>76400.50746600001</v>
      </c>
      <c r="CV53" s="332">
        <f t="shared" si="75"/>
        <v>63669.09299999999</v>
      </c>
      <c r="CW53" s="332">
        <f t="shared" si="75"/>
        <v>94752.134747</v>
      </c>
      <c r="CX53" s="332">
        <f t="shared" si="75"/>
        <v>74914.482</v>
      </c>
      <c r="CY53" s="332">
        <f t="shared" si="75"/>
        <v>106575.712832</v>
      </c>
      <c r="CZ53" s="332">
        <f t="shared" si="75"/>
        <v>83586.64499999999</v>
      </c>
      <c r="DA53" s="332">
        <f t="shared" si="75"/>
        <v>124113.18184500001</v>
      </c>
      <c r="DB53" s="332">
        <f t="shared" si="75"/>
        <v>94640.541</v>
      </c>
      <c r="DC53" s="332">
        <f t="shared" si="75"/>
        <v>136955.84109200002</v>
      </c>
      <c r="DD53" s="332">
        <f t="shared" si="75"/>
        <v>104600.79</v>
      </c>
      <c r="DE53" s="332">
        <f t="shared" si="75"/>
        <v>153420.89686046</v>
      </c>
      <c r="DF53" s="332">
        <f t="shared" si="75"/>
        <v>116092.41699999999</v>
      </c>
      <c r="DG53" s="332">
        <f t="shared" si="75"/>
        <v>17423.520081452596</v>
      </c>
      <c r="DH53" s="332">
        <f t="shared" si="75"/>
        <v>9916.847</v>
      </c>
      <c r="DI53" s="332">
        <f t="shared" si="75"/>
        <v>20109.188731000002</v>
      </c>
      <c r="DJ53" s="332">
        <f t="shared" si="75"/>
        <v>9875.036999999998</v>
      </c>
      <c r="DK53" s="332">
        <f t="shared" si="75"/>
        <v>9054.948331</v>
      </c>
      <c r="DL53" s="332">
        <f t="shared" si="75"/>
        <v>9724.357000000002</v>
      </c>
      <c r="DM53" s="332">
        <f t="shared" si="75"/>
        <v>16739.846799</v>
      </c>
      <c r="DN53" s="332">
        <f t="shared" si="75"/>
        <v>8257.962</v>
      </c>
      <c r="DO53" s="332">
        <f t="shared" si="75"/>
        <v>14432.674011</v>
      </c>
      <c r="DP53" s="332">
        <f t="shared" si="75"/>
        <v>11826.246</v>
      </c>
      <c r="DQ53" s="332">
        <f t="shared" si="75"/>
        <v>17718.997350999998</v>
      </c>
      <c r="DR53" s="332">
        <f t="shared" si="75"/>
        <v>13162.749</v>
      </c>
      <c r="DS53" s="332">
        <f t="shared" si="75"/>
        <v>22753.07411</v>
      </c>
      <c r="DT53" s="332">
        <f t="shared" si="75"/>
        <v>12191.639</v>
      </c>
      <c r="DU53" s="332">
        <f t="shared" si="75"/>
        <v>21621.076437</v>
      </c>
      <c r="DV53" s="332">
        <f t="shared" si="75"/>
        <v>14826.357</v>
      </c>
      <c r="DW53" s="332">
        <f t="shared" si="75"/>
        <v>12499.953131</v>
      </c>
      <c r="DX53" s="332">
        <f t="shared" si="75"/>
        <v>10275.201</v>
      </c>
      <c r="DY53" s="332">
        <f t="shared" si="75"/>
        <v>18875.559555</v>
      </c>
      <c r="DZ53" s="332">
        <f t="shared" si="75"/>
        <v>15290.623</v>
      </c>
      <c r="EA53" s="332">
        <f t="shared" si="75"/>
        <v>19539.892942</v>
      </c>
      <c r="EB53" s="332">
        <f t="shared" si="75"/>
        <v>18927.066</v>
      </c>
      <c r="EC53" s="332">
        <f t="shared" si="75"/>
        <v>16700.220945</v>
      </c>
      <c r="ED53" s="332">
        <f t="shared" si="75"/>
        <v>17399.648</v>
      </c>
      <c r="EE53" s="332">
        <f t="shared" si="75"/>
        <v>207468.95242445258</v>
      </c>
      <c r="EF53" s="332">
        <f t="shared" si="75"/>
        <v>151673.732</v>
      </c>
      <c r="EG53" s="332">
        <f t="shared" si="75"/>
        <v>190768.73147945257</v>
      </c>
      <c r="EH53" s="332">
        <f t="shared" si="75"/>
        <v>134274.084</v>
      </c>
      <c r="EI53" s="332">
        <f t="shared" si="75"/>
        <v>18900.807693</v>
      </c>
      <c r="EJ53" s="332">
        <f t="shared" si="75"/>
        <v>12910.886999999999</v>
      </c>
      <c r="EK53" s="332">
        <f aca="true" t="shared" si="76" ref="EK53:HY53">SUM(EK55:EK57)</f>
        <v>15891.332446</v>
      </c>
      <c r="EL53" s="332">
        <f t="shared" si="76"/>
        <v>10687.225999999999</v>
      </c>
      <c r="EM53" s="332">
        <f t="shared" si="76"/>
        <v>16825.98206</v>
      </c>
      <c r="EN53" s="332">
        <f t="shared" si="76"/>
        <v>12034.242999999999</v>
      </c>
      <c r="EO53" s="332">
        <f t="shared" si="76"/>
        <v>23070.665921834883</v>
      </c>
      <c r="EP53" s="332">
        <f t="shared" si="76"/>
        <v>17449.397</v>
      </c>
      <c r="EQ53" s="332">
        <f t="shared" si="76"/>
        <v>33481.538417710006</v>
      </c>
      <c r="ER53" s="332">
        <f t="shared" si="76"/>
        <v>13386.195</v>
      </c>
      <c r="ES53" s="332">
        <f t="shared" si="76"/>
        <v>31338.310151330003</v>
      </c>
      <c r="ET53" s="332">
        <f t="shared" si="76"/>
        <v>12511.498000000001</v>
      </c>
      <c r="EU53" s="332">
        <f t="shared" si="76"/>
        <v>16027.821809337769</v>
      </c>
      <c r="EV53" s="332">
        <f t="shared" si="76"/>
        <v>10226.273000000003</v>
      </c>
      <c r="EW53" s="332">
        <f t="shared" si="76"/>
        <v>15633.947109352739</v>
      </c>
      <c r="EX53" s="332">
        <f t="shared" si="76"/>
        <v>12619.187</v>
      </c>
      <c r="EY53" s="332">
        <f t="shared" si="76"/>
        <v>20616.931102732913</v>
      </c>
      <c r="EZ53" s="332">
        <f t="shared" si="76"/>
        <v>10490.356</v>
      </c>
      <c r="FA53" s="332">
        <f t="shared" si="76"/>
        <v>17711.56824788024</v>
      </c>
      <c r="FB53" s="332">
        <f t="shared" si="76"/>
        <v>9993.78</v>
      </c>
      <c r="FC53" s="332">
        <f t="shared" si="76"/>
        <v>17162.168307154494</v>
      </c>
      <c r="FD53" s="332">
        <f t="shared" si="76"/>
        <v>12833.229</v>
      </c>
      <c r="FE53" s="332">
        <f t="shared" si="76"/>
        <v>29877.048789477696</v>
      </c>
      <c r="FF53" s="332">
        <f t="shared" si="76"/>
        <v>17903.992</v>
      </c>
      <c r="FG53" s="332">
        <f t="shared" si="76"/>
        <v>256538.12205581073</v>
      </c>
      <c r="FH53" s="332">
        <f t="shared" si="76"/>
        <v>153046.263</v>
      </c>
      <c r="FI53" s="332">
        <f t="shared" si="76"/>
        <v>15573.883631394725</v>
      </c>
      <c r="FJ53" s="332">
        <f t="shared" si="76"/>
        <v>8602.611000000003</v>
      </c>
      <c r="FK53" s="332">
        <f t="shared" si="76"/>
        <v>16980.361980003174</v>
      </c>
      <c r="FL53" s="332">
        <f t="shared" si="76"/>
        <v>7279.055000000002</v>
      </c>
      <c r="FM53" s="332">
        <f t="shared" si="76"/>
        <v>13503.554462832166</v>
      </c>
      <c r="FN53" s="332">
        <f t="shared" si="76"/>
        <v>11292.708</v>
      </c>
      <c r="FO53" s="332">
        <f t="shared" si="76"/>
        <v>15483.570027259993</v>
      </c>
      <c r="FP53" s="332">
        <f t="shared" si="76"/>
        <v>9930.957999999999</v>
      </c>
      <c r="FQ53" s="332">
        <f t="shared" si="76"/>
        <v>17868.949452579996</v>
      </c>
      <c r="FR53" s="332">
        <f t="shared" si="76"/>
        <v>8730.494000000002</v>
      </c>
      <c r="FS53" s="332">
        <f t="shared" si="76"/>
        <v>15411.41633141</v>
      </c>
      <c r="FT53" s="332">
        <f t="shared" si="76"/>
        <v>10302.854000000001</v>
      </c>
      <c r="FU53" s="332">
        <f t="shared" si="76"/>
        <v>23140.753041739998</v>
      </c>
      <c r="FV53" s="332">
        <f t="shared" si="76"/>
        <v>9085.315999999999</v>
      </c>
      <c r="FW53" s="332">
        <f t="shared" si="76"/>
        <v>15258.87829784</v>
      </c>
      <c r="FX53" s="332">
        <f t="shared" si="76"/>
        <v>8171.041000000001</v>
      </c>
      <c r="FY53" s="332">
        <f t="shared" si="76"/>
        <v>19979.650175550003</v>
      </c>
      <c r="FZ53" s="332">
        <f t="shared" si="76"/>
        <v>9107.616000000005</v>
      </c>
      <c r="GA53" s="332">
        <f t="shared" si="76"/>
        <v>26691.625053000003</v>
      </c>
      <c r="GB53" s="332">
        <f t="shared" si="76"/>
        <v>10779.574</v>
      </c>
      <c r="GC53" s="332">
        <f t="shared" si="76"/>
        <v>15841.2185</v>
      </c>
      <c r="GD53" s="332">
        <f t="shared" si="76"/>
        <v>11340.169</v>
      </c>
      <c r="GE53" s="332">
        <f t="shared" si="76"/>
        <v>23721.331112999997</v>
      </c>
      <c r="GF53" s="332">
        <f t="shared" si="76"/>
        <v>13218.487000000006</v>
      </c>
      <c r="GG53" s="332">
        <f t="shared" si="76"/>
        <v>219455.19206661006</v>
      </c>
      <c r="GH53" s="332">
        <f t="shared" si="76"/>
        <v>117840.88300000003</v>
      </c>
      <c r="GI53" s="280">
        <f t="shared" si="76"/>
        <v>17066.723935</v>
      </c>
      <c r="GJ53" s="289">
        <f t="shared" si="76"/>
        <v>11504.547000000002</v>
      </c>
      <c r="GK53" s="332">
        <f t="shared" si="76"/>
        <v>17203.772453999994</v>
      </c>
      <c r="GL53" s="332">
        <f t="shared" si="76"/>
        <v>9575.342</v>
      </c>
      <c r="GM53" s="332">
        <f t="shared" si="76"/>
        <v>22048.229466</v>
      </c>
      <c r="GN53" s="89">
        <f t="shared" si="76"/>
        <v>9787.966</v>
      </c>
      <c r="GO53" s="332">
        <f t="shared" si="76"/>
        <v>17767.837414</v>
      </c>
      <c r="GP53" s="332">
        <f t="shared" si="76"/>
        <v>10813.991</v>
      </c>
      <c r="GQ53" s="332">
        <f t="shared" si="76"/>
        <v>14757.344600999999</v>
      </c>
      <c r="GR53" s="332">
        <f t="shared" si="76"/>
        <v>6985.248</v>
      </c>
      <c r="GS53" s="332">
        <f t="shared" si="76"/>
        <v>23431.108231</v>
      </c>
      <c r="GT53" s="332">
        <f t="shared" si="76"/>
        <v>9746.72</v>
      </c>
      <c r="GU53" s="332">
        <f t="shared" si="76"/>
        <v>19283.972188</v>
      </c>
      <c r="GV53" s="332">
        <f t="shared" si="76"/>
        <v>7167.642</v>
      </c>
      <c r="GW53" s="332">
        <f t="shared" si="76"/>
        <v>29350.405033000003</v>
      </c>
      <c r="GX53" s="332">
        <f t="shared" si="76"/>
        <v>9593.527</v>
      </c>
      <c r="GY53" s="332">
        <f t="shared" si="76"/>
        <v>15163.07194070997</v>
      </c>
      <c r="GZ53" s="332">
        <f t="shared" si="76"/>
        <v>10503.145999999999</v>
      </c>
      <c r="HA53" s="332">
        <f t="shared" si="76"/>
        <v>14366.481903</v>
      </c>
      <c r="HB53" s="332">
        <f t="shared" si="76"/>
        <v>8938.238000000001</v>
      </c>
      <c r="HC53" s="332">
        <f t="shared" si="76"/>
        <v>20760.902975</v>
      </c>
      <c r="HD53" s="332">
        <f t="shared" si="76"/>
        <v>11237.438</v>
      </c>
      <c r="HE53" s="332">
        <f t="shared" si="76"/>
        <v>16117.195477000001</v>
      </c>
      <c r="HF53" s="332">
        <f t="shared" si="76"/>
        <v>14136.360000000002</v>
      </c>
      <c r="HG53" s="332">
        <f t="shared" si="76"/>
        <v>18913.162905</v>
      </c>
      <c r="HH53" s="332">
        <f t="shared" si="76"/>
        <v>10341.086000000001</v>
      </c>
      <c r="HI53" s="332">
        <f t="shared" si="76"/>
        <v>14852.302175</v>
      </c>
      <c r="HJ53" s="332">
        <f t="shared" si="76"/>
        <v>10436.547</v>
      </c>
      <c r="HK53" s="332">
        <f t="shared" si="76"/>
        <v>13214.312789999996</v>
      </c>
      <c r="HL53" s="332">
        <f t="shared" si="76"/>
        <v>8331.219000000001</v>
      </c>
      <c r="HM53" s="332">
        <f t="shared" si="76"/>
        <v>18039.161609000006</v>
      </c>
      <c r="HN53" s="332">
        <f t="shared" si="76"/>
        <v>10761.449000000002</v>
      </c>
      <c r="HO53" s="332">
        <f t="shared" si="76"/>
        <v>25669.536381000005</v>
      </c>
      <c r="HP53" s="332">
        <f t="shared" si="76"/>
        <v>11032.552000000005</v>
      </c>
      <c r="HQ53" s="332">
        <f t="shared" si="76"/>
        <v>20770.522633</v>
      </c>
      <c r="HR53" s="85">
        <f t="shared" si="76"/>
        <v>12717.476</v>
      </c>
      <c r="HS53" s="332">
        <f t="shared" si="76"/>
        <v>18460.528866</v>
      </c>
      <c r="HT53" s="85">
        <f t="shared" si="76"/>
        <v>7903.513999999999</v>
      </c>
      <c r="HU53" s="332">
        <f t="shared" si="76"/>
        <v>23063.440377000006</v>
      </c>
      <c r="HV53" s="85">
        <f t="shared" si="76"/>
        <v>11663.766</v>
      </c>
      <c r="HW53" s="332">
        <f t="shared" si="76"/>
        <v>160909.393322</v>
      </c>
      <c r="HX53" s="332">
        <f t="shared" si="76"/>
        <v>75174.98300000001</v>
      </c>
      <c r="HY53" s="87">
        <f t="shared" si="76"/>
        <v>152982.96773600002</v>
      </c>
      <c r="HZ53" s="85">
        <f>SUM(HZ55:IV57)</f>
        <v>83187.60900000001</v>
      </c>
    </row>
    <row r="54" spans="1:234" ht="15.75">
      <c r="A54" s="233"/>
      <c r="B54" s="79"/>
      <c r="C54" s="131"/>
      <c r="D54" s="132"/>
      <c r="E54" s="11"/>
      <c r="F54" s="105"/>
      <c r="G54" s="20"/>
      <c r="H54" s="71"/>
      <c r="I54" s="75"/>
      <c r="J54" s="76"/>
      <c r="K54" s="94"/>
      <c r="L54" s="37"/>
      <c r="M54" s="95"/>
      <c r="N54" s="96"/>
      <c r="O54" s="94"/>
      <c r="P54" s="37"/>
      <c r="Q54" s="94"/>
      <c r="R54" s="76"/>
      <c r="S54" s="94"/>
      <c r="T54" s="97"/>
      <c r="U54" s="94"/>
      <c r="V54" s="97"/>
      <c r="W54" s="94"/>
      <c r="X54" s="97"/>
      <c r="Y54" s="94"/>
      <c r="Z54" s="97"/>
      <c r="AA54" s="98"/>
      <c r="AB54" s="99"/>
      <c r="AC54" s="94"/>
      <c r="AD54" s="97"/>
      <c r="AE54" s="100"/>
      <c r="AF54" s="99"/>
      <c r="AG54" s="101"/>
      <c r="AH54" s="99"/>
      <c r="AI54" s="76"/>
      <c r="AJ54" s="297"/>
      <c r="AK54" s="293"/>
      <c r="AL54" s="97"/>
      <c r="AM54" s="295"/>
      <c r="AN54" s="297"/>
      <c r="AO54" s="295"/>
      <c r="AP54" s="297"/>
      <c r="AQ54" s="294"/>
      <c r="AR54" s="297"/>
      <c r="AS54" s="297"/>
      <c r="AT54" s="297"/>
      <c r="AU54" s="94"/>
      <c r="AV54" s="97"/>
      <c r="AW54" s="87"/>
      <c r="AX54" s="89"/>
      <c r="AY54" s="87"/>
      <c r="AZ54" s="75"/>
      <c r="BA54" s="87"/>
      <c r="BB54" s="75"/>
      <c r="BC54" s="87"/>
      <c r="BD54" s="75"/>
      <c r="BE54" s="75"/>
      <c r="BF54" s="75"/>
      <c r="BG54" s="75"/>
      <c r="BH54" s="94"/>
      <c r="BI54" s="94"/>
      <c r="BJ54" s="75"/>
      <c r="BK54" s="94"/>
      <c r="BL54" s="75"/>
      <c r="BM54" s="75"/>
      <c r="BN54" s="75"/>
      <c r="BO54" s="75"/>
      <c r="BP54" s="75"/>
      <c r="BQ54" s="89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169"/>
      <c r="CF54" s="169"/>
      <c r="CG54" s="169"/>
      <c r="CH54" s="169"/>
      <c r="CI54" s="169"/>
      <c r="CJ54" s="169"/>
      <c r="CK54" s="87"/>
      <c r="CL54" s="87"/>
      <c r="CM54" s="87"/>
      <c r="CN54" s="87"/>
      <c r="CO54" s="169"/>
      <c r="CP54" s="169"/>
      <c r="CQ54" s="87"/>
      <c r="CR54" s="191"/>
      <c r="CS54" s="252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10"/>
      <c r="DH54" s="300"/>
      <c r="DI54" s="110"/>
      <c r="DJ54" s="300"/>
      <c r="DK54" s="110"/>
      <c r="DL54" s="300"/>
      <c r="DM54" s="110"/>
      <c r="DN54" s="300"/>
      <c r="DO54" s="300"/>
      <c r="DP54" s="300"/>
      <c r="DQ54" s="300"/>
      <c r="DR54" s="300"/>
      <c r="DS54" s="300"/>
      <c r="DT54" s="300"/>
      <c r="DU54" s="300"/>
      <c r="DV54" s="300"/>
      <c r="DW54" s="300"/>
      <c r="DX54" s="300"/>
      <c r="DY54" s="110"/>
      <c r="DZ54" s="301"/>
      <c r="EA54" s="301"/>
      <c r="EB54" s="301"/>
      <c r="EC54" s="301"/>
      <c r="ED54" s="301"/>
      <c r="EE54" s="110"/>
      <c r="EF54" s="301"/>
      <c r="EG54" s="252"/>
      <c r="EH54" s="191"/>
      <c r="EI54" s="110"/>
      <c r="EJ54" s="301"/>
      <c r="EK54" s="110"/>
      <c r="EL54" s="301"/>
      <c r="EM54" s="301"/>
      <c r="EN54" s="301"/>
      <c r="EO54" s="301"/>
      <c r="EP54" s="301"/>
      <c r="EQ54" s="301"/>
      <c r="ER54" s="301"/>
      <c r="ES54" s="301"/>
      <c r="ET54" s="301"/>
      <c r="EU54" s="301"/>
      <c r="EV54" s="301"/>
      <c r="EW54" s="301"/>
      <c r="EX54" s="301"/>
      <c r="EY54" s="301"/>
      <c r="EZ54" s="301"/>
      <c r="FA54" s="301"/>
      <c r="FB54" s="301"/>
      <c r="FC54" s="301"/>
      <c r="FD54" s="301"/>
      <c r="FE54" s="311"/>
      <c r="FF54" s="311"/>
      <c r="FG54" s="252"/>
      <c r="FH54" s="191"/>
      <c r="FI54" s="252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280"/>
      <c r="GJ54" s="289"/>
      <c r="GK54" s="191"/>
      <c r="GL54" s="191"/>
      <c r="GM54" s="191"/>
      <c r="GN54" s="364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372"/>
      <c r="HH54" s="372"/>
      <c r="HI54" s="372"/>
      <c r="HJ54" s="372"/>
      <c r="HK54" s="372"/>
      <c r="HL54" s="372"/>
      <c r="HM54" s="372"/>
      <c r="HN54" s="372"/>
      <c r="HO54" s="372"/>
      <c r="HP54" s="372"/>
      <c r="HQ54" s="372"/>
      <c r="HR54" s="372"/>
      <c r="HS54" s="372"/>
      <c r="HT54" s="372"/>
      <c r="HU54" s="372"/>
      <c r="HV54" s="372"/>
      <c r="HW54" s="293"/>
      <c r="HX54" s="97"/>
      <c r="HY54" s="295"/>
      <c r="HZ54" s="297"/>
    </row>
    <row r="55" spans="1:234" ht="15.75">
      <c r="A55" s="235" t="s">
        <v>108</v>
      </c>
      <c r="B55" s="111" t="s">
        <v>41</v>
      </c>
      <c r="C55" s="104">
        <v>7574624104</v>
      </c>
      <c r="D55" s="105">
        <v>62647719</v>
      </c>
      <c r="E55" s="105">
        <v>7191152465</v>
      </c>
      <c r="F55" s="105">
        <v>63985505</v>
      </c>
      <c r="G55" s="92">
        <v>3296143088</v>
      </c>
      <c r="H55" s="93">
        <v>20226930</v>
      </c>
      <c r="I55" s="106">
        <v>3945873425</v>
      </c>
      <c r="J55" s="107">
        <v>13521062</v>
      </c>
      <c r="K55" s="95">
        <v>6438.9</v>
      </c>
      <c r="L55" s="96">
        <v>28861</v>
      </c>
      <c r="M55" s="95">
        <v>4980.2</v>
      </c>
      <c r="N55" s="96">
        <v>27399</v>
      </c>
      <c r="O55" s="95">
        <v>9588.3</v>
      </c>
      <c r="P55" s="96">
        <v>33759</v>
      </c>
      <c r="Q55" s="95">
        <v>10078.2</v>
      </c>
      <c r="R55" s="107">
        <v>30211</v>
      </c>
      <c r="S55" s="94">
        <v>11962.4</v>
      </c>
      <c r="T55" s="97">
        <v>37308</v>
      </c>
      <c r="U55" s="94">
        <v>20159.6</v>
      </c>
      <c r="V55" s="97">
        <v>54519</v>
      </c>
      <c r="W55" s="94">
        <v>15116.6</v>
      </c>
      <c r="X55" s="97">
        <v>37787</v>
      </c>
      <c r="Y55" s="94">
        <v>13798.8</v>
      </c>
      <c r="Z55" s="97">
        <v>34009.9</v>
      </c>
      <c r="AA55" s="98">
        <v>27512.2</v>
      </c>
      <c r="AB55" s="99">
        <v>36809</v>
      </c>
      <c r="AC55" s="94">
        <v>26920.8</v>
      </c>
      <c r="AD55" s="97">
        <v>40055</v>
      </c>
      <c r="AE55" s="98">
        <v>31451.8</v>
      </c>
      <c r="AF55" s="99">
        <v>36029</v>
      </c>
      <c r="AG55" s="135">
        <v>35001.396035604834</v>
      </c>
      <c r="AH55" s="129">
        <v>40162.7446826734</v>
      </c>
      <c r="AI55" s="109">
        <v>31709.998096999996</v>
      </c>
      <c r="AJ55" s="97">
        <v>43757.652</v>
      </c>
      <c r="AK55" s="333">
        <v>60408.66368747</v>
      </c>
      <c r="AL55" s="97">
        <v>101426.146</v>
      </c>
      <c r="AM55" s="94">
        <v>91170.47930845259</v>
      </c>
      <c r="AN55" s="97">
        <v>134626.79499999998</v>
      </c>
      <c r="AO55" s="320">
        <v>128936.87937208588</v>
      </c>
      <c r="AP55" s="296">
        <v>133697.955</v>
      </c>
      <c r="AQ55" s="294">
        <v>92694.75511415071</v>
      </c>
      <c r="AR55" s="297">
        <v>103490.61200000002</v>
      </c>
      <c r="AS55" s="297">
        <v>90936.86593912067</v>
      </c>
      <c r="AT55" s="297">
        <v>103844.10100000001</v>
      </c>
      <c r="AU55" s="94">
        <v>1670.0031549999999</v>
      </c>
      <c r="AV55" s="94">
        <v>1931.6390000000004</v>
      </c>
      <c r="AW55" s="94">
        <v>2714.804181</v>
      </c>
      <c r="AX55" s="94">
        <v>3168.688</v>
      </c>
      <c r="AY55" s="94">
        <v>4259.2307789999995</v>
      </c>
      <c r="AZ55" s="94">
        <v>4656.119</v>
      </c>
      <c r="BA55" s="94">
        <v>6429.8270680000005</v>
      </c>
      <c r="BB55" s="94">
        <v>7014.534</v>
      </c>
      <c r="BC55" s="94">
        <v>8645.030803</v>
      </c>
      <c r="BD55" s="94">
        <v>9779.016</v>
      </c>
      <c r="BE55" s="94">
        <v>10883.764287999998</v>
      </c>
      <c r="BF55" s="94">
        <v>13004.96</v>
      </c>
      <c r="BG55" s="94">
        <v>13339.845303</v>
      </c>
      <c r="BH55" s="94">
        <v>18496.704</v>
      </c>
      <c r="BI55" s="94">
        <v>14882.709730999999</v>
      </c>
      <c r="BJ55" s="94">
        <v>23269.665</v>
      </c>
      <c r="BK55" s="94">
        <v>24984.308026</v>
      </c>
      <c r="BL55" s="94">
        <v>28320.053000000007</v>
      </c>
      <c r="BM55" s="94">
        <v>29285.721559999998</v>
      </c>
      <c r="BN55" s="94">
        <v>34441.191000000006</v>
      </c>
      <c r="BO55" s="94">
        <v>31709.998096999996</v>
      </c>
      <c r="BP55" s="94">
        <v>43757.652</v>
      </c>
      <c r="BQ55" s="94">
        <v>6610.718066</v>
      </c>
      <c r="BR55" s="94">
        <v>7315.843</v>
      </c>
      <c r="BS55" s="94">
        <v>3677.8022140000003</v>
      </c>
      <c r="BT55" s="94">
        <v>8171.999000000001</v>
      </c>
      <c r="BU55" s="94">
        <f aca="true" t="shared" si="77" ref="BU55:BV57">+BS55+BQ55</f>
        <v>10288.52028</v>
      </c>
      <c r="BV55" s="94">
        <f t="shared" si="77"/>
        <v>15487.842</v>
      </c>
      <c r="BW55" s="110">
        <v>5488.5275409999995</v>
      </c>
      <c r="BX55" s="110">
        <v>8917.147</v>
      </c>
      <c r="BY55" s="110">
        <v>5729.076820999999</v>
      </c>
      <c r="BZ55" s="110">
        <v>9735.521</v>
      </c>
      <c r="CA55" s="303">
        <v>3466.713905</v>
      </c>
      <c r="CB55" s="303">
        <v>6265.91</v>
      </c>
      <c r="CC55" s="110">
        <v>3955.2145</v>
      </c>
      <c r="CD55" s="262">
        <v>6886</v>
      </c>
      <c r="CE55" s="110">
        <v>6180.133023</v>
      </c>
      <c r="CF55" s="110">
        <v>9169.53</v>
      </c>
      <c r="CG55" s="110">
        <v>5278.450503</v>
      </c>
      <c r="CH55" s="110">
        <v>9391.888</v>
      </c>
      <c r="CI55" s="300">
        <v>3516.930438</v>
      </c>
      <c r="CJ55" s="300">
        <v>7256.03</v>
      </c>
      <c r="CK55" s="110">
        <v>4561.594232</v>
      </c>
      <c r="CL55" s="110">
        <v>9604.116</v>
      </c>
      <c r="CM55" s="110">
        <v>5071.052546</v>
      </c>
      <c r="CN55" s="110">
        <v>8826.512</v>
      </c>
      <c r="CO55" s="263">
        <v>6872.449898469999</v>
      </c>
      <c r="CP55" s="264">
        <v>9885.65</v>
      </c>
      <c r="CQ55" s="95">
        <f aca="true" t="shared" si="78" ref="CQ55:CR57">+BQ55+BS55+BW55+BY55</f>
        <v>21506.124642</v>
      </c>
      <c r="CR55" s="219">
        <f t="shared" si="78"/>
        <v>34140.51</v>
      </c>
      <c r="CS55" s="260">
        <f aca="true" t="shared" si="79" ref="CS55:CT57">+CQ55+CA55</f>
        <v>24972.838547</v>
      </c>
      <c r="CT55" s="219">
        <f t="shared" si="79"/>
        <v>40406.42</v>
      </c>
      <c r="CU55" s="219">
        <f aca="true" t="shared" si="80" ref="CU55:CV57">+CS55+CC55+CE55</f>
        <v>35108.18607</v>
      </c>
      <c r="CV55" s="219">
        <f t="shared" si="80"/>
        <v>56461.95</v>
      </c>
      <c r="CW55" s="191">
        <f t="shared" si="12"/>
        <v>40386.636573</v>
      </c>
      <c r="CX55" s="191">
        <f t="shared" si="6"/>
        <v>65853.838</v>
      </c>
      <c r="CY55" s="219">
        <f aca="true" t="shared" si="81" ref="CY55:DB57">+CW55+CI55</f>
        <v>43903.56701100001</v>
      </c>
      <c r="CZ55" s="219">
        <f t="shared" si="81"/>
        <v>73109.868</v>
      </c>
      <c r="DA55" s="219">
        <f t="shared" si="81"/>
        <v>48465.16124300001</v>
      </c>
      <c r="DB55" s="219">
        <f t="shared" si="81"/>
        <v>82713.984</v>
      </c>
      <c r="DC55" s="260">
        <f>+CM55+DA55</f>
        <v>53536.21378900001</v>
      </c>
      <c r="DD55" s="219">
        <f>DB55+CN55</f>
        <v>91540.496</v>
      </c>
      <c r="DE55" s="219">
        <f aca="true" t="shared" si="82" ref="DE55:DF57">+DC55+CO55</f>
        <v>60408.663687470005</v>
      </c>
      <c r="DF55" s="219">
        <f t="shared" si="82"/>
        <v>101426.146</v>
      </c>
      <c r="DG55" s="94">
        <v>4835.307247452598</v>
      </c>
      <c r="DH55" s="94">
        <v>8453.919</v>
      </c>
      <c r="DI55" s="94">
        <v>7054.711268</v>
      </c>
      <c r="DJ55" s="94">
        <v>8646.312</v>
      </c>
      <c r="DK55" s="94">
        <v>4932.470242</v>
      </c>
      <c r="DL55" s="94">
        <v>8770.343</v>
      </c>
      <c r="DM55" s="300">
        <v>4856.219476</v>
      </c>
      <c r="DN55" s="300">
        <v>6666.568</v>
      </c>
      <c r="DO55" s="197">
        <v>5529.378986</v>
      </c>
      <c r="DP55" s="201">
        <v>10664.112</v>
      </c>
      <c r="DQ55" s="306">
        <v>6868.772252</v>
      </c>
      <c r="DR55" s="307">
        <v>11610.114000000001</v>
      </c>
      <c r="DS55" s="197">
        <v>6145.086995</v>
      </c>
      <c r="DT55" s="197">
        <v>10468.356</v>
      </c>
      <c r="DU55" s="197">
        <v>10110.320569</v>
      </c>
      <c r="DV55" s="197">
        <v>11846.298</v>
      </c>
      <c r="DW55" s="197">
        <v>6330.059226</v>
      </c>
      <c r="DX55" s="197">
        <v>9047.685</v>
      </c>
      <c r="DY55" s="197">
        <v>12190.879487</v>
      </c>
      <c r="DZ55" s="197">
        <v>14019.668</v>
      </c>
      <c r="EA55" s="197">
        <v>12549.281497</v>
      </c>
      <c r="EB55" s="197">
        <v>18176.999</v>
      </c>
      <c r="EC55" s="197">
        <v>9767.992063</v>
      </c>
      <c r="ED55" s="197">
        <v>16256.421</v>
      </c>
      <c r="EE55" s="94">
        <f aca="true" t="shared" si="83" ref="EE55:EF57">DG55+DI55+DK55+DM55+DO55+DQ55+DS55+DU55+DW55+DY55+EA55+EC55</f>
        <v>91170.47930845259</v>
      </c>
      <c r="EF55" s="297">
        <f t="shared" si="83"/>
        <v>134626.79499999998</v>
      </c>
      <c r="EG55" s="260">
        <f aca="true" t="shared" si="84" ref="EG55:EH57">+DG55+DI55+DK55+DM55+DO55+DQ55+DS55+DU55+DW55+DY55+EA55</f>
        <v>81402.48724545259</v>
      </c>
      <c r="EH55" s="219">
        <f t="shared" si="84"/>
        <v>118370.374</v>
      </c>
      <c r="EI55" s="308">
        <v>10571.636512</v>
      </c>
      <c r="EJ55" s="308">
        <v>10906.898</v>
      </c>
      <c r="EK55" s="309">
        <v>7491.139992</v>
      </c>
      <c r="EL55" s="309">
        <v>9786.419</v>
      </c>
      <c r="EM55" s="306">
        <v>7893.906909</v>
      </c>
      <c r="EN55" s="306">
        <v>10849.595</v>
      </c>
      <c r="EO55" s="306">
        <v>12166.801483</v>
      </c>
      <c r="EP55" s="306">
        <v>15820.282</v>
      </c>
      <c r="EQ55" s="197">
        <v>23348.338405820003</v>
      </c>
      <c r="ER55" s="309">
        <v>11870.272</v>
      </c>
      <c r="ES55" s="309">
        <v>23236.68403575</v>
      </c>
      <c r="ET55" s="309">
        <v>10760.805</v>
      </c>
      <c r="EU55" s="309">
        <v>5951.118630570088</v>
      </c>
      <c r="EV55" s="309">
        <v>8063.950000000003</v>
      </c>
      <c r="EW55" s="310">
        <v>8067.907307212077</v>
      </c>
      <c r="EX55" s="310">
        <v>10071.234</v>
      </c>
      <c r="EY55" s="311">
        <v>6332.585349643687</v>
      </c>
      <c r="EZ55" s="311">
        <v>8458.34</v>
      </c>
      <c r="FA55" s="191">
        <v>5251.351554002187</v>
      </c>
      <c r="FB55" s="191">
        <v>8768.296</v>
      </c>
      <c r="FC55" s="306">
        <v>8030.817133348522</v>
      </c>
      <c r="FD55" s="306">
        <v>11767.42</v>
      </c>
      <c r="FE55" s="311">
        <v>10594.59205973931</v>
      </c>
      <c r="FF55" s="311">
        <v>16574.444</v>
      </c>
      <c r="FG55" s="260">
        <f aca="true" t="shared" si="85" ref="FG55:FH57">+EI55+EK55+EM55+EO55+EQ55+ES55+EU55+EW55+EY55+FA55+FC55+FE55</f>
        <v>128936.87937208588</v>
      </c>
      <c r="FH55" s="219">
        <f t="shared" si="85"/>
        <v>133697.955</v>
      </c>
      <c r="FI55" s="260">
        <v>7417.264984497689</v>
      </c>
      <c r="FJ55" s="219">
        <v>7752.138000000002</v>
      </c>
      <c r="FK55" s="219">
        <v>7030.758768862279</v>
      </c>
      <c r="FL55" s="219">
        <v>6197.512000000002</v>
      </c>
      <c r="FM55" s="219">
        <v>8160.504994490741</v>
      </c>
      <c r="FN55" s="219">
        <v>10492.659</v>
      </c>
      <c r="FO55" s="219">
        <v>7654.524460229997</v>
      </c>
      <c r="FP55" s="219">
        <v>9008.133</v>
      </c>
      <c r="FQ55" s="219">
        <v>5577.976985929998</v>
      </c>
      <c r="FR55" s="219">
        <v>7681.9270000000015</v>
      </c>
      <c r="FS55" s="219">
        <v>7098.0460924100025</v>
      </c>
      <c r="FT55" s="219">
        <v>8827.378</v>
      </c>
      <c r="FU55" s="219">
        <v>6757.199725609998</v>
      </c>
      <c r="FV55" s="219">
        <v>7999.124</v>
      </c>
      <c r="FW55" s="219">
        <v>4701.20291388</v>
      </c>
      <c r="FX55" s="219">
        <v>6118.1990000000005</v>
      </c>
      <c r="FY55" s="219">
        <v>8418.414626240003</v>
      </c>
      <c r="FZ55" s="219">
        <v>7583.247000000005</v>
      </c>
      <c r="GA55" s="219">
        <v>8928.780282000005</v>
      </c>
      <c r="GB55" s="219">
        <v>9422.247000000001</v>
      </c>
      <c r="GC55" s="219">
        <v>7909.441883</v>
      </c>
      <c r="GD55" s="219">
        <v>10341.319</v>
      </c>
      <c r="GE55" s="219">
        <v>13040.639396999997</v>
      </c>
      <c r="GF55" s="219">
        <v>12066.729000000005</v>
      </c>
      <c r="GG55" s="219">
        <f aca="true" t="shared" si="86" ref="GG55:GH57">+FI55+FK55+FM55+FO55+FQ55+FS55+FU55+FW55+FY55+GA55+GC55+GE55</f>
        <v>92694.75511415071</v>
      </c>
      <c r="GH55" s="219">
        <f t="shared" si="86"/>
        <v>103490.61200000002</v>
      </c>
      <c r="GI55" s="313">
        <v>6906.357380000001</v>
      </c>
      <c r="GJ55" s="290">
        <v>10056.497000000001</v>
      </c>
      <c r="GK55" s="219">
        <v>5903.055009999996</v>
      </c>
      <c r="GL55" s="219">
        <v>8465.262</v>
      </c>
      <c r="GM55" s="260">
        <v>8287.755052</v>
      </c>
      <c r="GN55" s="365">
        <v>8413.649</v>
      </c>
      <c r="GO55" s="219">
        <v>6257.064845</v>
      </c>
      <c r="GP55" s="219">
        <v>9771.897</v>
      </c>
      <c r="GQ55" s="219">
        <v>7319.682967</v>
      </c>
      <c r="GR55" s="219">
        <v>6180.179</v>
      </c>
      <c r="GS55" s="219">
        <v>11359.487699</v>
      </c>
      <c r="GT55" s="219">
        <v>8558.248</v>
      </c>
      <c r="GU55" s="219">
        <v>6848.415148</v>
      </c>
      <c r="GV55" s="219">
        <v>5865.839</v>
      </c>
      <c r="GW55" s="219">
        <v>7715.630014</v>
      </c>
      <c r="GX55" s="219">
        <v>7171.571</v>
      </c>
      <c r="GY55" s="219">
        <v>6567.35616912066</v>
      </c>
      <c r="GZ55" s="219">
        <v>8936.144999999999</v>
      </c>
      <c r="HA55" s="219">
        <v>6897.617024</v>
      </c>
      <c r="HB55" s="219">
        <v>7781.837</v>
      </c>
      <c r="HC55" s="219">
        <v>7632.159929</v>
      </c>
      <c r="HD55" s="219">
        <v>9732.086</v>
      </c>
      <c r="HE55" s="219">
        <v>9242.284702</v>
      </c>
      <c r="HF55" s="219">
        <v>12910.891000000003</v>
      </c>
      <c r="HG55" s="219">
        <v>6908.378093000001</v>
      </c>
      <c r="HH55" s="219">
        <v>9115.875</v>
      </c>
      <c r="HI55" s="219">
        <v>7273.756067</v>
      </c>
      <c r="HJ55" s="219">
        <v>9594.798</v>
      </c>
      <c r="HK55" s="219">
        <v>7282.949924999998</v>
      </c>
      <c r="HL55" s="219">
        <v>7409.850000000002</v>
      </c>
      <c r="HM55" s="219">
        <v>10479.008616000006</v>
      </c>
      <c r="HN55" s="219">
        <v>9666.337000000003</v>
      </c>
      <c r="HO55" s="219">
        <v>12280.005804000002</v>
      </c>
      <c r="HP55" s="219">
        <v>9815.706000000006</v>
      </c>
      <c r="HQ55" s="219">
        <v>11291.998312</v>
      </c>
      <c r="HR55" s="219">
        <v>11649.002</v>
      </c>
      <c r="HS55" s="219">
        <v>7235.649175999998</v>
      </c>
      <c r="HT55" s="219">
        <v>5946.346</v>
      </c>
      <c r="HU55" s="260">
        <v>12827.196398000006</v>
      </c>
      <c r="HV55" s="219">
        <v>9893.253</v>
      </c>
      <c r="HW55" s="94">
        <f>+GI55+GK55+GM55+GO55+GQ55+GS55+GU55+GW55</f>
        <v>60597.448115</v>
      </c>
      <c r="HX55" s="97">
        <f>+GJ55+GL55+GN55+GP55+GR55+GT55+GV55+GX55</f>
        <v>64483.14200000001</v>
      </c>
      <c r="HY55" s="94">
        <f>+HG55+HI55+HK55+HM55+HO55+HQ55+HS55+HU55</f>
        <v>75578.94239100002</v>
      </c>
      <c r="HZ55" s="97">
        <f>+HH55+HJ55+HL55+HN55+HP55+HR55+HT55+HV55</f>
        <v>73091.16700000002</v>
      </c>
    </row>
    <row r="56" spans="1:234" ht="15.75">
      <c r="A56" s="235" t="s">
        <v>109</v>
      </c>
      <c r="B56" s="111" t="s">
        <v>42</v>
      </c>
      <c r="C56" s="104">
        <v>3715943631</v>
      </c>
      <c r="D56" s="105">
        <v>817560</v>
      </c>
      <c r="E56" s="105">
        <v>3083336668</v>
      </c>
      <c r="F56" s="105">
        <v>733025</v>
      </c>
      <c r="G56" s="92">
        <v>2188208598</v>
      </c>
      <c r="H56" s="93">
        <v>417377</v>
      </c>
      <c r="I56" s="106">
        <v>3864460242</v>
      </c>
      <c r="J56" s="107">
        <v>814611</v>
      </c>
      <c r="K56" s="95">
        <v>4962.4</v>
      </c>
      <c r="L56" s="96">
        <v>2548</v>
      </c>
      <c r="M56" s="95">
        <v>4808.8</v>
      </c>
      <c r="N56" s="96">
        <v>701</v>
      </c>
      <c r="O56" s="95">
        <v>7199.9</v>
      </c>
      <c r="P56" s="96">
        <v>845</v>
      </c>
      <c r="Q56" s="95">
        <v>10072.3</v>
      </c>
      <c r="R56" s="107">
        <v>1298</v>
      </c>
      <c r="S56" s="94">
        <v>9756.5</v>
      </c>
      <c r="T56" s="97">
        <v>1063</v>
      </c>
      <c r="U56" s="94">
        <v>14903.1</v>
      </c>
      <c r="V56" s="97">
        <v>1245</v>
      </c>
      <c r="W56" s="94">
        <v>18277.5</v>
      </c>
      <c r="X56" s="97">
        <v>1223</v>
      </c>
      <c r="Y56" s="94">
        <v>18546.1</v>
      </c>
      <c r="Z56" s="97">
        <v>1085.2</v>
      </c>
      <c r="AA56" s="98">
        <v>28983.9</v>
      </c>
      <c r="AB56" s="99">
        <v>1577</v>
      </c>
      <c r="AC56" s="94">
        <v>27013.7</v>
      </c>
      <c r="AD56" s="97">
        <v>1816</v>
      </c>
      <c r="AE56" s="98">
        <v>36538.6</v>
      </c>
      <c r="AF56" s="99">
        <v>2031.9</v>
      </c>
      <c r="AG56" s="135">
        <v>40662.28353183445</v>
      </c>
      <c r="AH56" s="129">
        <v>1137.1029148942246</v>
      </c>
      <c r="AI56" s="109">
        <v>43181.299313999996</v>
      </c>
      <c r="AJ56" s="97">
        <v>3784.3979999999997</v>
      </c>
      <c r="AK56" s="333">
        <v>65261.704794000005</v>
      </c>
      <c r="AL56" s="97">
        <v>3191.37</v>
      </c>
      <c r="AM56" s="94">
        <v>74528.931252</v>
      </c>
      <c r="AN56" s="97">
        <v>3527.313</v>
      </c>
      <c r="AO56" s="320">
        <v>90069.25819505198</v>
      </c>
      <c r="AP56" s="296">
        <v>4226.246</v>
      </c>
      <c r="AQ56" s="294">
        <v>102112.70627246045</v>
      </c>
      <c r="AR56" s="297">
        <v>4707</v>
      </c>
      <c r="AS56" s="297">
        <v>104317.76907746801</v>
      </c>
      <c r="AT56" s="297">
        <v>4737.985999999999</v>
      </c>
      <c r="AU56" s="94">
        <v>8684.066523</v>
      </c>
      <c r="AV56" s="94">
        <v>709.653</v>
      </c>
      <c r="AW56" s="94">
        <v>12149.124286999999</v>
      </c>
      <c r="AX56" s="94">
        <v>1123.426</v>
      </c>
      <c r="AY56" s="94">
        <v>15499.97181</v>
      </c>
      <c r="AZ56" s="94">
        <v>1363.868</v>
      </c>
      <c r="BA56" s="94">
        <v>17664.221897</v>
      </c>
      <c r="BB56" s="94">
        <v>1550.907</v>
      </c>
      <c r="BC56" s="94">
        <v>19793.985206999998</v>
      </c>
      <c r="BD56" s="94">
        <v>1969.01</v>
      </c>
      <c r="BE56" s="94">
        <v>22196.185075999998</v>
      </c>
      <c r="BF56" s="94">
        <v>2107.782</v>
      </c>
      <c r="BG56" s="94">
        <v>31588.380534999997</v>
      </c>
      <c r="BH56" s="94">
        <v>2526.255</v>
      </c>
      <c r="BI56" s="94">
        <v>37863.859719</v>
      </c>
      <c r="BJ56" s="94">
        <v>2808.451</v>
      </c>
      <c r="BK56" s="94">
        <v>41322.57069</v>
      </c>
      <c r="BL56" s="94">
        <v>3302.205</v>
      </c>
      <c r="BM56" s="94">
        <v>42026.351268</v>
      </c>
      <c r="BN56" s="94">
        <v>3512.294</v>
      </c>
      <c r="BO56" s="94">
        <v>43181.299313999996</v>
      </c>
      <c r="BP56" s="94">
        <v>3784.3979999999997</v>
      </c>
      <c r="BQ56" s="94">
        <v>3693.29759</v>
      </c>
      <c r="BR56" s="94">
        <v>301.215</v>
      </c>
      <c r="BS56" s="94">
        <v>3838.9093510000002</v>
      </c>
      <c r="BT56" s="94">
        <v>247.07099999999997</v>
      </c>
      <c r="BU56" s="94">
        <f t="shared" si="77"/>
        <v>7532.206941</v>
      </c>
      <c r="BV56" s="94">
        <f t="shared" si="77"/>
        <v>548.286</v>
      </c>
      <c r="BW56" s="110">
        <v>2178.089863000001</v>
      </c>
      <c r="BX56" s="110">
        <v>111.76099999999997</v>
      </c>
      <c r="BY56" s="110">
        <v>2902.334395</v>
      </c>
      <c r="BZ56" s="110">
        <v>240.15999999999997</v>
      </c>
      <c r="CA56" s="303">
        <v>4016.346832</v>
      </c>
      <c r="CB56" s="303">
        <v>205.341</v>
      </c>
      <c r="CC56" s="110">
        <v>6549.365</v>
      </c>
      <c r="CD56" s="262">
        <v>188.957</v>
      </c>
      <c r="CE56" s="110">
        <v>4070.109964</v>
      </c>
      <c r="CF56" s="110">
        <v>194.877</v>
      </c>
      <c r="CG56" s="110">
        <v>10005.668061</v>
      </c>
      <c r="CH56" s="110">
        <v>343.534</v>
      </c>
      <c r="CI56" s="300">
        <v>5404.323223</v>
      </c>
      <c r="CJ56" s="300">
        <v>243.151</v>
      </c>
      <c r="CK56" s="110">
        <v>11198.318543</v>
      </c>
      <c r="CL56" s="110">
        <v>507.447</v>
      </c>
      <c r="CM56" s="110">
        <v>5552.643077</v>
      </c>
      <c r="CN56" s="110">
        <v>354.625</v>
      </c>
      <c r="CO56" s="263">
        <v>5852.298895</v>
      </c>
      <c r="CP56" s="264">
        <v>253.231</v>
      </c>
      <c r="CQ56" s="95">
        <f t="shared" si="78"/>
        <v>12612.631199000001</v>
      </c>
      <c r="CR56" s="219">
        <f t="shared" si="78"/>
        <v>900.2069999999999</v>
      </c>
      <c r="CS56" s="260">
        <f t="shared" si="79"/>
        <v>16628.978031000002</v>
      </c>
      <c r="CT56" s="219">
        <f t="shared" si="79"/>
        <v>1105.5479999999998</v>
      </c>
      <c r="CU56" s="219">
        <f t="shared" si="80"/>
        <v>27248.452995000003</v>
      </c>
      <c r="CV56" s="219">
        <f t="shared" si="80"/>
        <v>1489.3819999999996</v>
      </c>
      <c r="CW56" s="191">
        <f t="shared" si="12"/>
        <v>37254.121056</v>
      </c>
      <c r="CX56" s="191">
        <f t="shared" si="6"/>
        <v>1832.9159999999997</v>
      </c>
      <c r="CY56" s="219">
        <f t="shared" si="81"/>
        <v>42658.444279</v>
      </c>
      <c r="CZ56" s="219">
        <f t="shared" si="81"/>
        <v>2076.0669999999996</v>
      </c>
      <c r="DA56" s="219">
        <f t="shared" si="81"/>
        <v>53856.762822000004</v>
      </c>
      <c r="DB56" s="219">
        <f t="shared" si="81"/>
        <v>2583.5139999999997</v>
      </c>
      <c r="DC56" s="260">
        <f>+CM56+DA56</f>
        <v>59409.405899000005</v>
      </c>
      <c r="DD56" s="219">
        <f>DB56+CN56</f>
        <v>2938.1389999999997</v>
      </c>
      <c r="DE56" s="219">
        <f t="shared" si="82"/>
        <v>65261.704794000005</v>
      </c>
      <c r="DF56" s="219">
        <f t="shared" si="82"/>
        <v>3191.37</v>
      </c>
      <c r="DG56" s="94">
        <v>6525.756541</v>
      </c>
      <c r="DH56" s="94">
        <v>405.572</v>
      </c>
      <c r="DI56" s="94">
        <v>8344.50052</v>
      </c>
      <c r="DJ56" s="94">
        <v>243.613</v>
      </c>
      <c r="DK56" s="94">
        <v>2176.967257</v>
      </c>
      <c r="DL56" s="94">
        <v>111.68</v>
      </c>
      <c r="DM56" s="300">
        <v>8437.160811</v>
      </c>
      <c r="DN56" s="300">
        <v>415.413</v>
      </c>
      <c r="DO56" s="197">
        <v>4830.13283</v>
      </c>
      <c r="DP56" s="201">
        <v>286.161</v>
      </c>
      <c r="DQ56" s="306">
        <v>8451.552105999997</v>
      </c>
      <c r="DR56" s="307">
        <v>497.42499999999995</v>
      </c>
      <c r="DS56" s="197">
        <v>13901.445831</v>
      </c>
      <c r="DT56" s="197">
        <v>436.158</v>
      </c>
      <c r="DU56" s="197">
        <v>5645.227645</v>
      </c>
      <c r="DV56" s="197">
        <v>375.821</v>
      </c>
      <c r="DW56" s="197">
        <v>3308.447788</v>
      </c>
      <c r="DX56" s="197">
        <v>232.909</v>
      </c>
      <c r="DY56" s="197">
        <v>4115.275628</v>
      </c>
      <c r="DZ56" s="197">
        <v>133.793</v>
      </c>
      <c r="EA56" s="197">
        <v>4975.784911</v>
      </c>
      <c r="EB56" s="197">
        <v>149.795</v>
      </c>
      <c r="EC56" s="197">
        <v>3816.679384</v>
      </c>
      <c r="ED56" s="197">
        <v>238.973</v>
      </c>
      <c r="EE56" s="94">
        <f t="shared" si="83"/>
        <v>74528.931252</v>
      </c>
      <c r="EF56" s="297">
        <f t="shared" si="83"/>
        <v>3527.313</v>
      </c>
      <c r="EG56" s="260">
        <f t="shared" si="84"/>
        <v>70712.25186799999</v>
      </c>
      <c r="EH56" s="219">
        <f t="shared" si="84"/>
        <v>3288.34</v>
      </c>
      <c r="EI56" s="308">
        <v>4534.302143</v>
      </c>
      <c r="EJ56" s="308">
        <v>201.563</v>
      </c>
      <c r="EK56" s="309">
        <v>5478.467832</v>
      </c>
      <c r="EL56" s="309">
        <v>92.293</v>
      </c>
      <c r="EM56" s="306">
        <v>6491.54663</v>
      </c>
      <c r="EN56" s="306">
        <v>137.835</v>
      </c>
      <c r="EO56" s="306">
        <v>7892.5434195348835</v>
      </c>
      <c r="EP56" s="306">
        <v>489.84</v>
      </c>
      <c r="EQ56" s="197">
        <v>6948.55620757</v>
      </c>
      <c r="ER56" s="309">
        <v>418.15</v>
      </c>
      <c r="ES56" s="309">
        <v>5630.04037094</v>
      </c>
      <c r="ET56" s="309">
        <v>642.201</v>
      </c>
      <c r="EU56" s="309">
        <v>4885.079225104152</v>
      </c>
      <c r="EV56" s="309">
        <v>278.386</v>
      </c>
      <c r="EW56" s="310">
        <v>2827.7034152945726</v>
      </c>
      <c r="EX56" s="310">
        <v>153.41</v>
      </c>
      <c r="EY56" s="311">
        <v>11120.947305927231</v>
      </c>
      <c r="EZ56" s="311">
        <v>509.054</v>
      </c>
      <c r="FA56" s="301">
        <v>10404.780099445543</v>
      </c>
      <c r="FB56" s="301">
        <v>427.026</v>
      </c>
      <c r="FC56" s="306">
        <v>6601.8406364517305</v>
      </c>
      <c r="FD56" s="306">
        <v>244.808</v>
      </c>
      <c r="FE56" s="311">
        <v>17253.450909783875</v>
      </c>
      <c r="FF56" s="311">
        <v>631.68</v>
      </c>
      <c r="FG56" s="260">
        <f>+EI56+EK56+EM56+EO56+EQ56+ES56+EU56+EW56+EY56+FA56+FC56+FE56</f>
        <v>90069.25819505198</v>
      </c>
      <c r="FH56" s="219">
        <f t="shared" si="85"/>
        <v>4226.246</v>
      </c>
      <c r="FI56" s="260">
        <v>6543.666004648515</v>
      </c>
      <c r="FJ56" s="219">
        <v>332.077</v>
      </c>
      <c r="FK56" s="219">
        <v>7650.354337241724</v>
      </c>
      <c r="FL56" s="219">
        <v>320.00600000000003</v>
      </c>
      <c r="FM56" s="219">
        <v>3757.981986820207</v>
      </c>
      <c r="FN56" s="219">
        <v>199.261</v>
      </c>
      <c r="FO56" s="219">
        <v>6522.921770479997</v>
      </c>
      <c r="FP56" s="219">
        <v>328.621</v>
      </c>
      <c r="FQ56" s="219">
        <v>10558.46692702</v>
      </c>
      <c r="FR56" s="219">
        <v>421.75600000000003</v>
      </c>
      <c r="FS56" s="219">
        <v>6037.408981939998</v>
      </c>
      <c r="FT56" s="219">
        <v>463.215</v>
      </c>
      <c r="FU56" s="219">
        <v>14708.38176573</v>
      </c>
      <c r="FV56" s="219">
        <v>475.14799999999997</v>
      </c>
      <c r="FW56" s="219">
        <v>7060.780027329999</v>
      </c>
      <c r="FX56" s="219">
        <v>494.62700000000007</v>
      </c>
      <c r="FY56" s="219">
        <v>8237.662526249998</v>
      </c>
      <c r="FZ56" s="219">
        <v>359.48</v>
      </c>
      <c r="GA56" s="219">
        <v>15813.779932000001</v>
      </c>
      <c r="GB56" s="219">
        <v>452.233</v>
      </c>
      <c r="GC56" s="219">
        <v>6173.55955</v>
      </c>
      <c r="GD56" s="219">
        <v>382.7149999999999</v>
      </c>
      <c r="GE56" s="219">
        <v>9047.742463</v>
      </c>
      <c r="GF56" s="219">
        <v>477.86100000000005</v>
      </c>
      <c r="GG56" s="219">
        <f t="shared" si="86"/>
        <v>102112.70627246045</v>
      </c>
      <c r="GH56" s="219">
        <f t="shared" si="86"/>
        <v>4707</v>
      </c>
      <c r="GI56" s="313">
        <v>7000.060825</v>
      </c>
      <c r="GJ56" s="290">
        <v>437.29599999999994</v>
      </c>
      <c r="GK56" s="219">
        <v>9591.187546</v>
      </c>
      <c r="GL56" s="219">
        <v>523.394</v>
      </c>
      <c r="GM56" s="260">
        <v>11244.480332</v>
      </c>
      <c r="GN56" s="365">
        <v>468.557</v>
      </c>
      <c r="GO56" s="219">
        <v>9482.964303</v>
      </c>
      <c r="GP56" s="219">
        <v>309.035</v>
      </c>
      <c r="GQ56" s="219">
        <v>5302.357308</v>
      </c>
      <c r="GR56" s="219">
        <v>306.15</v>
      </c>
      <c r="GS56" s="219">
        <v>9370.502625</v>
      </c>
      <c r="GT56" s="219">
        <v>420.608</v>
      </c>
      <c r="GU56" s="219">
        <v>10109.224962</v>
      </c>
      <c r="GV56" s="219">
        <v>528.131</v>
      </c>
      <c r="GW56" s="219">
        <v>17511.353912</v>
      </c>
      <c r="GX56" s="219">
        <v>569.521</v>
      </c>
      <c r="GY56" s="219">
        <v>5535.383839468001</v>
      </c>
      <c r="GZ56" s="219">
        <v>160.316</v>
      </c>
      <c r="HA56" s="219">
        <v>5358.17052</v>
      </c>
      <c r="HB56" s="219">
        <v>318.979</v>
      </c>
      <c r="HC56" s="219">
        <v>9055.363421</v>
      </c>
      <c r="HD56" s="219">
        <v>190.197</v>
      </c>
      <c r="HE56" s="219">
        <v>4756.719483999999</v>
      </c>
      <c r="HF56" s="219">
        <v>505.802</v>
      </c>
      <c r="HG56" s="219">
        <v>10392.026643</v>
      </c>
      <c r="HH56" s="219">
        <v>507.03799999999995</v>
      </c>
      <c r="HI56" s="219">
        <v>5795.173464</v>
      </c>
      <c r="HJ56" s="219">
        <v>235.714</v>
      </c>
      <c r="HK56" s="219">
        <v>4398.516161</v>
      </c>
      <c r="HL56" s="219">
        <v>264.49800000000005</v>
      </c>
      <c r="HM56" s="219">
        <v>5750.111543999999</v>
      </c>
      <c r="HN56" s="219">
        <v>375.978</v>
      </c>
      <c r="HO56" s="219">
        <v>11230.384298</v>
      </c>
      <c r="HP56" s="219">
        <v>356.81699999999995</v>
      </c>
      <c r="HQ56" s="219">
        <v>7447.914668</v>
      </c>
      <c r="HR56" s="219">
        <v>250.234</v>
      </c>
      <c r="HS56" s="219">
        <v>8108.409887000001</v>
      </c>
      <c r="HT56" s="219">
        <v>659.442</v>
      </c>
      <c r="HU56" s="260">
        <v>7379.553172000001</v>
      </c>
      <c r="HV56" s="219">
        <v>328.43399999999997</v>
      </c>
      <c r="HW56" s="94">
        <f>+GI56+GK56+GM56+GO56+GQ56+GS56+GU56+GW56</f>
        <v>79612.131813</v>
      </c>
      <c r="HX56" s="97">
        <f>+GJ56+GL56+GN56+GP56+GR56+GT56+GV56+GX56</f>
        <v>3562.692</v>
      </c>
      <c r="HY56" s="94">
        <f>+HG56+HI56+HK56+HM56+HO56+HQ56+HS56+HU56</f>
        <v>60502.089837</v>
      </c>
      <c r="HZ56" s="97">
        <f>+HH56+HJ56+HL56+HN56+HP56+HR56+HT56+HV56</f>
        <v>2978.1549999999997</v>
      </c>
    </row>
    <row r="57" spans="1:234" ht="15.75">
      <c r="A57" s="235" t="s">
        <v>110</v>
      </c>
      <c r="B57" s="111" t="s">
        <v>43</v>
      </c>
      <c r="C57" s="104">
        <v>1887591411</v>
      </c>
      <c r="D57" s="105">
        <v>6334708</v>
      </c>
      <c r="E57" s="105">
        <v>2202956510</v>
      </c>
      <c r="F57" s="105">
        <v>7523692</v>
      </c>
      <c r="G57" s="92">
        <v>1384046355</v>
      </c>
      <c r="H57" s="93">
        <v>3976339</v>
      </c>
      <c r="I57" s="106">
        <v>1586958844</v>
      </c>
      <c r="J57" s="107">
        <v>2309262</v>
      </c>
      <c r="K57" s="95">
        <v>3023.2</v>
      </c>
      <c r="L57" s="96">
        <v>4145</v>
      </c>
      <c r="M57" s="95">
        <v>1957.6</v>
      </c>
      <c r="N57" s="96">
        <v>3268</v>
      </c>
      <c r="O57" s="95">
        <v>3904.5</v>
      </c>
      <c r="P57" s="96">
        <v>4883</v>
      </c>
      <c r="Q57" s="95">
        <v>3741.5</v>
      </c>
      <c r="R57" s="107">
        <v>3822</v>
      </c>
      <c r="S57" s="94">
        <v>3974.3</v>
      </c>
      <c r="T57" s="97">
        <v>3679</v>
      </c>
      <c r="U57" s="94">
        <v>6390.5</v>
      </c>
      <c r="V57" s="97">
        <v>6371</v>
      </c>
      <c r="W57" s="94">
        <v>5363</v>
      </c>
      <c r="X57" s="97">
        <v>3805</v>
      </c>
      <c r="Y57" s="94">
        <v>9474.6</v>
      </c>
      <c r="Z57" s="97">
        <v>4763</v>
      </c>
      <c r="AA57" s="98">
        <v>9982.2</v>
      </c>
      <c r="AB57" s="99">
        <v>11747</v>
      </c>
      <c r="AC57" s="94">
        <v>9222.5</v>
      </c>
      <c r="AD57" s="97">
        <v>4760</v>
      </c>
      <c r="AE57" s="98">
        <v>12571.7</v>
      </c>
      <c r="AF57" s="99">
        <v>6499</v>
      </c>
      <c r="AG57" s="135">
        <v>13990.520432560721</v>
      </c>
      <c r="AH57" s="129">
        <v>3784.8</v>
      </c>
      <c r="AI57" s="109">
        <v>16638.792143</v>
      </c>
      <c r="AJ57" s="97">
        <v>11277.36</v>
      </c>
      <c r="AK57" s="333">
        <v>27750.52837899</v>
      </c>
      <c r="AL57" s="97">
        <v>11475.001</v>
      </c>
      <c r="AM57" s="94">
        <v>41769.541864</v>
      </c>
      <c r="AN57" s="97">
        <v>13519.624000000002</v>
      </c>
      <c r="AO57" s="295">
        <v>37531.984488672875</v>
      </c>
      <c r="AP57" s="296">
        <v>15122.062</v>
      </c>
      <c r="AQ57" s="294">
        <v>24647.730679998913</v>
      </c>
      <c r="AR57" s="297">
        <v>9643.271</v>
      </c>
      <c r="AS57" s="297">
        <v>32062.410601121315</v>
      </c>
      <c r="AT57" s="297">
        <v>11408.078</v>
      </c>
      <c r="AU57" s="94">
        <v>2730.7</v>
      </c>
      <c r="AV57" s="94">
        <v>1025.872</v>
      </c>
      <c r="AW57" s="94">
        <v>3374.6447550000003</v>
      </c>
      <c r="AX57" s="94">
        <v>1626.48</v>
      </c>
      <c r="AY57" s="94">
        <v>3988.434318</v>
      </c>
      <c r="AZ57" s="94">
        <v>1935.227</v>
      </c>
      <c r="BA57" s="94">
        <v>4637.373754</v>
      </c>
      <c r="BB57" s="94">
        <v>2409.59</v>
      </c>
      <c r="BC57" s="94">
        <v>5545.756424</v>
      </c>
      <c r="BD57" s="94">
        <v>3041.981</v>
      </c>
      <c r="BE57" s="94">
        <v>7007.048563</v>
      </c>
      <c r="BF57" s="94">
        <v>3850.385</v>
      </c>
      <c r="BG57" s="94">
        <v>8425.920516</v>
      </c>
      <c r="BH57" s="94">
        <v>4868.42</v>
      </c>
      <c r="BI57" s="94">
        <v>10419.316746</v>
      </c>
      <c r="BJ57" s="94">
        <v>6321.188</v>
      </c>
      <c r="BK57" s="94">
        <v>12261.684313</v>
      </c>
      <c r="BL57" s="94">
        <v>7383.939</v>
      </c>
      <c r="BM57" s="94">
        <v>13821.884312999999</v>
      </c>
      <c r="BN57" s="94">
        <v>8896.139000000001</v>
      </c>
      <c r="BO57" s="94">
        <v>16638.792143</v>
      </c>
      <c r="BP57" s="94">
        <v>11277.36</v>
      </c>
      <c r="BQ57" s="94">
        <f>1098.137717+0.003</f>
        <v>1098.140717</v>
      </c>
      <c r="BR57" s="94">
        <v>470.146</v>
      </c>
      <c r="BS57" s="94">
        <f>1896.812757+0.003</f>
        <v>1896.8157569999998</v>
      </c>
      <c r="BT57" s="94">
        <v>973.855</v>
      </c>
      <c r="BU57" s="94">
        <f t="shared" si="77"/>
        <v>2994.9564739999996</v>
      </c>
      <c r="BV57" s="94">
        <f t="shared" si="77"/>
        <v>1444.001</v>
      </c>
      <c r="BW57" s="110">
        <f>2619.506909+0.005</f>
        <v>2619.5119090000003</v>
      </c>
      <c r="BX57" s="110">
        <v>770.1479999999999</v>
      </c>
      <c r="BY57" s="110">
        <v>2819.4790569999996</v>
      </c>
      <c r="BZ57" s="110">
        <v>641.0509999999999</v>
      </c>
      <c r="CA57" s="303">
        <v>2034.385357</v>
      </c>
      <c r="CB57" s="303">
        <v>878.413</v>
      </c>
      <c r="CC57" s="110">
        <f>1890.39+0.004</f>
        <v>1890.394</v>
      </c>
      <c r="CD57" s="262">
        <v>1164</v>
      </c>
      <c r="CE57" s="110">
        <v>1685.141604</v>
      </c>
      <c r="CF57" s="110">
        <v>820.148</v>
      </c>
      <c r="CG57" s="110">
        <f>3067.508717</f>
        <v>3067.508717</v>
      </c>
      <c r="CH57" s="110">
        <v>1509.967</v>
      </c>
      <c r="CI57" s="300">
        <f>2902.313424+0.011</f>
        <v>2902.324424</v>
      </c>
      <c r="CJ57" s="300">
        <v>1172.982</v>
      </c>
      <c r="CK57" s="110">
        <f>1777.517238+0.039</f>
        <v>1777.556238</v>
      </c>
      <c r="CL57" s="110">
        <v>942.333</v>
      </c>
      <c r="CM57" s="110">
        <f>2218.964624-0.001</f>
        <v>2218.963624</v>
      </c>
      <c r="CN57" s="110">
        <v>779.112</v>
      </c>
      <c r="CO57" s="263">
        <v>3740.3069749899996</v>
      </c>
      <c r="CP57" s="264">
        <v>1352.746</v>
      </c>
      <c r="CQ57" s="95">
        <f t="shared" si="78"/>
        <v>8433.94744</v>
      </c>
      <c r="CR57" s="219">
        <f t="shared" si="78"/>
        <v>2855.2</v>
      </c>
      <c r="CS57" s="260">
        <f t="shared" si="79"/>
        <v>10468.332797</v>
      </c>
      <c r="CT57" s="219">
        <f t="shared" si="79"/>
        <v>3733.613</v>
      </c>
      <c r="CU57" s="219">
        <f t="shared" si="80"/>
        <v>14043.868401</v>
      </c>
      <c r="CV57" s="219">
        <f t="shared" si="80"/>
        <v>5717.7609999999995</v>
      </c>
      <c r="CW57" s="191">
        <f t="shared" si="12"/>
        <v>17111.377118</v>
      </c>
      <c r="CX57" s="191">
        <f t="shared" si="6"/>
        <v>7227.727999999999</v>
      </c>
      <c r="CY57" s="219">
        <f t="shared" si="81"/>
        <v>20013.701542</v>
      </c>
      <c r="CZ57" s="219">
        <f t="shared" si="81"/>
        <v>8400.71</v>
      </c>
      <c r="DA57" s="219">
        <f t="shared" si="81"/>
        <v>21791.25778</v>
      </c>
      <c r="DB57" s="219">
        <f t="shared" si="81"/>
        <v>9343.043</v>
      </c>
      <c r="DC57" s="260">
        <f>+CM57+DA57</f>
        <v>24010.221404</v>
      </c>
      <c r="DD57" s="219">
        <f>DB57+CN57</f>
        <v>10122.154999999999</v>
      </c>
      <c r="DE57" s="219">
        <f t="shared" si="82"/>
        <v>27750.52837899</v>
      </c>
      <c r="DF57" s="219">
        <f t="shared" si="82"/>
        <v>11474.900999999998</v>
      </c>
      <c r="DG57" s="94">
        <f>6018.256293+44.2</f>
        <v>6062.456293</v>
      </c>
      <c r="DH57" s="94">
        <f>1045.356+12</f>
        <v>1057.356</v>
      </c>
      <c r="DI57" s="94">
        <v>4709.976943</v>
      </c>
      <c r="DJ57" s="94">
        <v>985.112</v>
      </c>
      <c r="DK57" s="94">
        <v>1945.510832</v>
      </c>
      <c r="DL57" s="94">
        <v>842.334</v>
      </c>
      <c r="DM57" s="300">
        <v>3446.466512</v>
      </c>
      <c r="DN57" s="300">
        <v>1175.981</v>
      </c>
      <c r="DO57" s="197">
        <v>4073.162195</v>
      </c>
      <c r="DP57" s="201">
        <v>875.973</v>
      </c>
      <c r="DQ57" s="306">
        <v>2398.6729929999988</v>
      </c>
      <c r="DR57" s="307">
        <v>1055.21</v>
      </c>
      <c r="DS57" s="197">
        <v>2706.541284</v>
      </c>
      <c r="DT57" s="197">
        <v>1287.125</v>
      </c>
      <c r="DU57" s="197">
        <v>5865.528223</v>
      </c>
      <c r="DV57" s="197">
        <v>2604.238</v>
      </c>
      <c r="DW57" s="197">
        <v>2861.446117</v>
      </c>
      <c r="DX57" s="197">
        <v>994.607</v>
      </c>
      <c r="DY57" s="197">
        <v>2569.40444</v>
      </c>
      <c r="DZ57" s="197">
        <v>1137.162</v>
      </c>
      <c r="EA57" s="197">
        <v>2014.826534</v>
      </c>
      <c r="EB57" s="197">
        <v>600.272</v>
      </c>
      <c r="EC57" s="197">
        <v>3115.549498</v>
      </c>
      <c r="ED57" s="197">
        <v>904.254</v>
      </c>
      <c r="EE57" s="94">
        <f t="shared" si="83"/>
        <v>41769.541864</v>
      </c>
      <c r="EF57" s="297">
        <f t="shared" si="83"/>
        <v>13519.624000000002</v>
      </c>
      <c r="EG57" s="260">
        <f t="shared" si="84"/>
        <v>38653.992366</v>
      </c>
      <c r="EH57" s="219">
        <f t="shared" si="84"/>
        <v>12615.37</v>
      </c>
      <c r="EI57" s="308">
        <v>3794.869038</v>
      </c>
      <c r="EJ57" s="308">
        <v>1802.4260000000002</v>
      </c>
      <c r="EK57" s="309">
        <v>2921.724622</v>
      </c>
      <c r="EL57" s="309">
        <v>808.514</v>
      </c>
      <c r="EM57" s="306">
        <v>2440.5285209999997</v>
      </c>
      <c r="EN57" s="306">
        <v>1046.8129999999999</v>
      </c>
      <c r="EO57" s="306">
        <v>3011.3210193</v>
      </c>
      <c r="EP57" s="306">
        <v>1139.275</v>
      </c>
      <c r="EQ57" s="197">
        <v>3184.643804320001</v>
      </c>
      <c r="ER57" s="309">
        <v>1097.773</v>
      </c>
      <c r="ES57" s="309">
        <v>2471.5857446399996</v>
      </c>
      <c r="ET57" s="309">
        <v>1108.492</v>
      </c>
      <c r="EU57" s="309">
        <v>5191.62395366353</v>
      </c>
      <c r="EV57" s="309">
        <v>1883.937</v>
      </c>
      <c r="EW57" s="310">
        <v>4738.33638684609</v>
      </c>
      <c r="EX57" s="310">
        <v>2394.543</v>
      </c>
      <c r="EY57" s="311">
        <v>3163.3984471619965</v>
      </c>
      <c r="EZ57" s="311">
        <v>1522.962</v>
      </c>
      <c r="FA57" s="311">
        <v>2055.436594432509</v>
      </c>
      <c r="FB57" s="311">
        <v>798.458</v>
      </c>
      <c r="FC57" s="306">
        <v>2529.510537354242</v>
      </c>
      <c r="FD57" s="306">
        <v>821.001</v>
      </c>
      <c r="FE57" s="306">
        <f>2028.50581995451+0.5</f>
        <v>2029.00581995451</v>
      </c>
      <c r="FF57" s="306">
        <v>697.868</v>
      </c>
      <c r="FG57" s="260">
        <f t="shared" si="85"/>
        <v>37531.984488672875</v>
      </c>
      <c r="FH57" s="219">
        <f t="shared" si="85"/>
        <v>15122.062</v>
      </c>
      <c r="FI57" s="260">
        <v>1612.9526422485217</v>
      </c>
      <c r="FJ57" s="219">
        <v>518.3960000000001</v>
      </c>
      <c r="FK57" s="219">
        <v>2299.248873899172</v>
      </c>
      <c r="FL57" s="219">
        <v>761.5369999999998</v>
      </c>
      <c r="FM57" s="219">
        <v>1585.0674815212162</v>
      </c>
      <c r="FN57" s="219">
        <v>600.788</v>
      </c>
      <c r="FO57" s="219">
        <v>1306.12379655</v>
      </c>
      <c r="FP57" s="219">
        <v>594.204</v>
      </c>
      <c r="FQ57" s="219">
        <v>1732.5055396300004</v>
      </c>
      <c r="FR57" s="219">
        <v>626.8109999999999</v>
      </c>
      <c r="FS57" s="219">
        <v>2275.9612570599998</v>
      </c>
      <c r="FT57" s="219">
        <v>1012.261</v>
      </c>
      <c r="FU57" s="219">
        <v>1675.1715504000003</v>
      </c>
      <c r="FV57" s="219">
        <v>611.0439999999996</v>
      </c>
      <c r="FW57" s="219">
        <v>3496.8953566300006</v>
      </c>
      <c r="FX57" s="219">
        <v>1558.215</v>
      </c>
      <c r="FY57" s="219">
        <v>3323.573023060001</v>
      </c>
      <c r="FZ57" s="219">
        <v>1164.8890000000004</v>
      </c>
      <c r="GA57" s="219">
        <v>1949.0648390000006</v>
      </c>
      <c r="GB57" s="219">
        <v>905.094</v>
      </c>
      <c r="GC57" s="219">
        <v>1758.2170670000003</v>
      </c>
      <c r="GD57" s="219">
        <v>616.1350000000003</v>
      </c>
      <c r="GE57" s="219">
        <v>1632.9492530000005</v>
      </c>
      <c r="GF57" s="219">
        <v>673.8970000000005</v>
      </c>
      <c r="GG57" s="219">
        <f t="shared" si="86"/>
        <v>24647.730679998913</v>
      </c>
      <c r="GH57" s="219">
        <f t="shared" si="86"/>
        <v>9643.271</v>
      </c>
      <c r="GI57" s="313">
        <v>3160.305730000001</v>
      </c>
      <c r="GJ57" s="290">
        <v>1010.754</v>
      </c>
      <c r="GK57" s="219">
        <v>1709.529898</v>
      </c>
      <c r="GL57" s="219">
        <v>586.6859999999999</v>
      </c>
      <c r="GM57" s="260">
        <v>2515.994082</v>
      </c>
      <c r="GN57" s="365">
        <v>905.76</v>
      </c>
      <c r="GO57" s="219">
        <v>2027.808266</v>
      </c>
      <c r="GP57" s="219">
        <v>733.059</v>
      </c>
      <c r="GQ57" s="219">
        <v>2135.304326</v>
      </c>
      <c r="GR57" s="219">
        <v>498.919</v>
      </c>
      <c r="GS57" s="219">
        <v>2701.117907</v>
      </c>
      <c r="GT57" s="219">
        <v>767.864</v>
      </c>
      <c r="GU57" s="219">
        <v>2326.332078</v>
      </c>
      <c r="GV57" s="219">
        <v>773.672</v>
      </c>
      <c r="GW57" s="219">
        <v>4123.421107</v>
      </c>
      <c r="GX57" s="219">
        <v>1852.435</v>
      </c>
      <c r="GY57" s="219">
        <v>3060.33193212131</v>
      </c>
      <c r="GZ57" s="219">
        <v>1406.6849999999997</v>
      </c>
      <c r="HA57" s="219">
        <v>2110.694359</v>
      </c>
      <c r="HB57" s="219">
        <v>837.422</v>
      </c>
      <c r="HC57" s="219">
        <v>4073.379625</v>
      </c>
      <c r="HD57" s="219">
        <v>1315.155</v>
      </c>
      <c r="HE57" s="219">
        <v>2118.1912910000005</v>
      </c>
      <c r="HF57" s="219">
        <v>719.6669999999997</v>
      </c>
      <c r="HG57" s="219">
        <v>1612.7581690000002</v>
      </c>
      <c r="HH57" s="219">
        <v>718.173</v>
      </c>
      <c r="HI57" s="219">
        <v>1783.372644</v>
      </c>
      <c r="HJ57" s="219">
        <v>606.035</v>
      </c>
      <c r="HK57" s="219">
        <v>1532.8467040000003</v>
      </c>
      <c r="HL57" s="219">
        <v>656.8710000000001</v>
      </c>
      <c r="HM57" s="219">
        <v>1810.0414489999998</v>
      </c>
      <c r="HN57" s="219">
        <v>719.134</v>
      </c>
      <c r="HO57" s="219">
        <v>2159.146278999999</v>
      </c>
      <c r="HP57" s="219">
        <v>860.0289999999999</v>
      </c>
      <c r="HQ57" s="219">
        <v>2030.609653</v>
      </c>
      <c r="HR57" s="219">
        <v>818.24</v>
      </c>
      <c r="HS57" s="219">
        <v>3116.4698030000004</v>
      </c>
      <c r="HT57" s="219">
        <v>1297.726</v>
      </c>
      <c r="HU57" s="260">
        <v>2856.6908069999995</v>
      </c>
      <c r="HV57" s="219">
        <v>1442.0789999999993</v>
      </c>
      <c r="HW57" s="94">
        <f>+GI57+GK57+GM57+GO57+GQ57+GS57+GU57+GW57</f>
        <v>20699.813394000004</v>
      </c>
      <c r="HX57" s="97">
        <f>+GJ57+GL57+GN57+GP57+GR57+GT57+GV57+GX57</f>
        <v>7129.148999999999</v>
      </c>
      <c r="HY57" s="94">
        <f>+HG57+HI57+HK57+HM57+HO57+HQ57+HS57+HU57</f>
        <v>16901.935508</v>
      </c>
      <c r="HZ57" s="97">
        <f>+HH57+HJ57+HL57+HN57+HP57+HR57+HT57+HV57</f>
        <v>7118.287</v>
      </c>
    </row>
    <row r="58" spans="1:234" ht="15.75">
      <c r="A58" s="237"/>
      <c r="B58" s="79"/>
      <c r="C58" s="104"/>
      <c r="D58" s="105"/>
      <c r="E58" s="105"/>
      <c r="F58" s="105"/>
      <c r="G58" s="92"/>
      <c r="H58" s="93"/>
      <c r="I58" s="106"/>
      <c r="J58" s="107"/>
      <c r="K58" s="95"/>
      <c r="L58" s="96"/>
      <c r="M58" s="95"/>
      <c r="N58" s="96"/>
      <c r="O58" s="95"/>
      <c r="P58" s="96"/>
      <c r="Q58" s="95"/>
      <c r="R58" s="107"/>
      <c r="S58" s="94"/>
      <c r="T58" s="97"/>
      <c r="U58" s="94"/>
      <c r="V58" s="97"/>
      <c r="W58" s="94"/>
      <c r="X58" s="97"/>
      <c r="Y58" s="94"/>
      <c r="Z58" s="97"/>
      <c r="AA58" s="98"/>
      <c r="AB58" s="99"/>
      <c r="AC58" s="94"/>
      <c r="AD58" s="97"/>
      <c r="AE58" s="136"/>
      <c r="AF58" s="137"/>
      <c r="AG58" s="136"/>
      <c r="AH58" s="137"/>
      <c r="AI58" s="334"/>
      <c r="AJ58" s="302"/>
      <c r="AK58" s="177"/>
      <c r="AL58" s="152"/>
      <c r="AM58" s="252"/>
      <c r="AN58" s="191"/>
      <c r="AO58" s="335"/>
      <c r="AP58" s="187"/>
      <c r="AQ58" s="257"/>
      <c r="AR58" s="187"/>
      <c r="AS58" s="187"/>
      <c r="AT58" s="187"/>
      <c r="AU58" s="161"/>
      <c r="AV58" s="161"/>
      <c r="AW58" s="139"/>
      <c r="AX58" s="138"/>
      <c r="AY58" s="139"/>
      <c r="AZ58" s="156"/>
      <c r="BA58" s="139"/>
      <c r="BB58" s="156"/>
      <c r="BC58" s="139"/>
      <c r="BD58" s="156"/>
      <c r="BE58" s="139"/>
      <c r="BF58" s="161"/>
      <c r="BG58" s="156"/>
      <c r="BH58" s="157"/>
      <c r="BI58" s="157"/>
      <c r="BJ58" s="161"/>
      <c r="BK58" s="157"/>
      <c r="BL58" s="156"/>
      <c r="BM58" s="156"/>
      <c r="BN58" s="156"/>
      <c r="BO58" s="336"/>
      <c r="BP58" s="337"/>
      <c r="BQ58" s="138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256"/>
      <c r="CF58" s="256"/>
      <c r="CG58" s="256"/>
      <c r="CH58" s="256"/>
      <c r="CI58" s="256"/>
      <c r="CJ58" s="256"/>
      <c r="CK58" s="139"/>
      <c r="CL58" s="139"/>
      <c r="CM58" s="139"/>
      <c r="CN58" s="139"/>
      <c r="CO58" s="256"/>
      <c r="CP58" s="256"/>
      <c r="CQ58" s="139"/>
      <c r="CR58" s="187"/>
      <c r="CS58" s="25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338"/>
      <c r="DH58" s="339"/>
      <c r="DI58" s="338"/>
      <c r="DJ58" s="339"/>
      <c r="DK58" s="338"/>
      <c r="DL58" s="339"/>
      <c r="DM58" s="338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8"/>
      <c r="DZ58" s="340"/>
      <c r="EA58" s="340"/>
      <c r="EB58" s="340"/>
      <c r="EC58" s="340"/>
      <c r="ED58" s="340"/>
      <c r="EE58" s="338"/>
      <c r="EF58" s="340"/>
      <c r="EG58" s="341"/>
      <c r="EH58" s="342"/>
      <c r="EI58" s="338"/>
      <c r="EJ58" s="340"/>
      <c r="EK58" s="338"/>
      <c r="EL58" s="340"/>
      <c r="EM58" s="340"/>
      <c r="EN58" s="340"/>
      <c r="EO58" s="340"/>
      <c r="EP58" s="340"/>
      <c r="EQ58" s="340"/>
      <c r="ER58" s="340"/>
      <c r="ES58" s="340"/>
      <c r="ET58" s="340"/>
      <c r="EU58" s="340"/>
      <c r="EV58" s="340"/>
      <c r="EW58" s="343"/>
      <c r="EX58" s="343"/>
      <c r="EY58" s="343"/>
      <c r="EZ58" s="343"/>
      <c r="FA58" s="344"/>
      <c r="FB58" s="344"/>
      <c r="FC58" s="344"/>
      <c r="FD58" s="344"/>
      <c r="FE58" s="344"/>
      <c r="FF58" s="344"/>
      <c r="FG58" s="257"/>
      <c r="FH58" s="187"/>
      <c r="FI58" s="257"/>
      <c r="FJ58" s="187"/>
      <c r="FK58" s="187"/>
      <c r="FL58" s="187"/>
      <c r="FM58" s="187"/>
      <c r="FN58" s="187"/>
      <c r="FO58" s="187"/>
      <c r="FP58" s="187"/>
      <c r="FQ58" s="187"/>
      <c r="FR58" s="187"/>
      <c r="FS58" s="187"/>
      <c r="FT58" s="187"/>
      <c r="FU58" s="187"/>
      <c r="FV58" s="187"/>
      <c r="FW58" s="187"/>
      <c r="FX58" s="187"/>
      <c r="FY58" s="187"/>
      <c r="FZ58" s="187"/>
      <c r="GA58" s="187"/>
      <c r="GB58" s="187"/>
      <c r="GC58" s="187"/>
      <c r="GD58" s="187"/>
      <c r="GE58" s="187"/>
      <c r="GF58" s="187"/>
      <c r="GG58" s="187"/>
      <c r="GH58" s="187"/>
      <c r="GI58" s="345"/>
      <c r="GJ58" s="346"/>
      <c r="GK58" s="187"/>
      <c r="GL58" s="187"/>
      <c r="GM58" s="187"/>
      <c r="GN58" s="367"/>
      <c r="GO58" s="187"/>
      <c r="GP58" s="187"/>
      <c r="GQ58" s="187"/>
      <c r="GR58" s="187"/>
      <c r="GS58" s="187"/>
      <c r="GT58" s="187"/>
      <c r="GU58" s="187"/>
      <c r="GV58" s="187"/>
      <c r="GW58" s="187"/>
      <c r="GX58" s="187"/>
      <c r="GY58" s="187"/>
      <c r="GZ58" s="187"/>
      <c r="HA58" s="187"/>
      <c r="HB58" s="187"/>
      <c r="HC58" s="187"/>
      <c r="HD58" s="187"/>
      <c r="HE58" s="187"/>
      <c r="HF58" s="187"/>
      <c r="HG58" s="187"/>
      <c r="HH58" s="187"/>
      <c r="HI58" s="187"/>
      <c r="HJ58" s="187"/>
      <c r="HK58" s="187"/>
      <c r="HL58" s="187"/>
      <c r="HM58" s="187"/>
      <c r="HN58" s="187"/>
      <c r="HO58" s="187"/>
      <c r="HP58" s="187"/>
      <c r="HQ58" s="187"/>
      <c r="HR58" s="187"/>
      <c r="HS58" s="187"/>
      <c r="HT58" s="187"/>
      <c r="HU58" s="187"/>
      <c r="HV58" s="187"/>
      <c r="HW58" s="347"/>
      <c r="HX58" s="348"/>
      <c r="HY58" s="314"/>
      <c r="HZ58" s="347"/>
    </row>
    <row r="59" spans="1:234" ht="15.75">
      <c r="A59" s="229"/>
      <c r="B59" s="19"/>
      <c r="C59" s="5"/>
      <c r="D59" s="6"/>
      <c r="E59" s="6"/>
      <c r="F59" s="6"/>
      <c r="G59" s="140"/>
      <c r="H59" s="57"/>
      <c r="I59" s="141"/>
      <c r="J59" s="26"/>
      <c r="K59" s="142"/>
      <c r="L59" s="27"/>
      <c r="M59" s="143"/>
      <c r="N59" s="144"/>
      <c r="O59" s="143"/>
      <c r="P59" s="144"/>
      <c r="Q59" s="143"/>
      <c r="R59" s="145"/>
      <c r="S59" s="146"/>
      <c r="T59" s="147"/>
      <c r="U59" s="142"/>
      <c r="V59" s="147"/>
      <c r="W59" s="142"/>
      <c r="X59" s="147"/>
      <c r="Y59" s="142"/>
      <c r="Z59" s="147"/>
      <c r="AA59" s="148"/>
      <c r="AB59" s="149"/>
      <c r="AC59" s="142"/>
      <c r="AD59" s="147"/>
      <c r="AE59" s="101"/>
      <c r="AF59" s="99"/>
      <c r="AG59" s="101"/>
      <c r="AH59" s="99"/>
      <c r="AI59" s="26"/>
      <c r="AJ59" s="141"/>
      <c r="AK59" s="25"/>
      <c r="AL59" s="141"/>
      <c r="AM59" s="349"/>
      <c r="AN59" s="350"/>
      <c r="AO59" s="351"/>
      <c r="AP59" s="350"/>
      <c r="AQ59" s="349"/>
      <c r="AR59" s="350"/>
      <c r="AS59" s="350"/>
      <c r="AT59" s="350"/>
      <c r="AU59" s="147"/>
      <c r="AV59" s="147"/>
      <c r="AW59" s="150"/>
      <c r="AX59" s="253"/>
      <c r="AY59" s="150"/>
      <c r="AZ59" s="141"/>
      <c r="BA59" s="150"/>
      <c r="BB59" s="141"/>
      <c r="BC59" s="150"/>
      <c r="BD59" s="141"/>
      <c r="BE59" s="150"/>
      <c r="BF59" s="141"/>
      <c r="BG59" s="141"/>
      <c r="BH59" s="142"/>
      <c r="BI59" s="142"/>
      <c r="BJ59" s="147"/>
      <c r="BK59" s="142"/>
      <c r="BL59" s="141"/>
      <c r="BM59" s="141"/>
      <c r="BN59" s="141"/>
      <c r="BO59" s="141"/>
      <c r="BP59" s="141"/>
      <c r="BQ59" s="253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254"/>
      <c r="CF59" s="254"/>
      <c r="CG59" s="254"/>
      <c r="CH59" s="254"/>
      <c r="CI59" s="254"/>
      <c r="CJ59" s="254"/>
      <c r="CK59" s="150"/>
      <c r="CL59" s="150"/>
      <c r="CM59" s="150"/>
      <c r="CN59" s="150"/>
      <c r="CO59" s="254"/>
      <c r="CP59" s="254"/>
      <c r="CQ59" s="150"/>
      <c r="CR59" s="198"/>
      <c r="CS59" s="267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352"/>
      <c r="DH59" s="353"/>
      <c r="DI59" s="352"/>
      <c r="DJ59" s="353"/>
      <c r="DK59" s="352"/>
      <c r="DL59" s="353"/>
      <c r="DM59" s="352"/>
      <c r="DN59" s="353"/>
      <c r="DO59" s="353"/>
      <c r="DP59" s="353"/>
      <c r="DQ59" s="353"/>
      <c r="DR59" s="353"/>
      <c r="DS59" s="353"/>
      <c r="DT59" s="353"/>
      <c r="DU59" s="353"/>
      <c r="DV59" s="353"/>
      <c r="DW59" s="353"/>
      <c r="DX59" s="353"/>
      <c r="DY59" s="352"/>
      <c r="DZ59" s="350"/>
      <c r="EA59" s="350"/>
      <c r="EB59" s="350"/>
      <c r="EC59" s="350"/>
      <c r="ED59" s="350"/>
      <c r="EE59" s="352"/>
      <c r="EF59" s="350"/>
      <c r="EG59" s="267"/>
      <c r="EH59" s="198"/>
      <c r="EI59" s="352"/>
      <c r="EJ59" s="350"/>
      <c r="EK59" s="352"/>
      <c r="EL59" s="350"/>
      <c r="EM59" s="350"/>
      <c r="EN59" s="350"/>
      <c r="EO59" s="350"/>
      <c r="EP59" s="350"/>
      <c r="EQ59" s="350"/>
      <c r="ER59" s="350"/>
      <c r="ES59" s="350"/>
      <c r="ET59" s="350"/>
      <c r="EU59" s="350"/>
      <c r="EV59" s="350"/>
      <c r="EW59" s="350"/>
      <c r="EX59" s="350"/>
      <c r="EY59" s="350"/>
      <c r="EZ59" s="350"/>
      <c r="FA59" s="354"/>
      <c r="FB59" s="354"/>
      <c r="FC59" s="354"/>
      <c r="FD59" s="354"/>
      <c r="FE59" s="354"/>
      <c r="FF59" s="354"/>
      <c r="FG59" s="267"/>
      <c r="FH59" s="198"/>
      <c r="FI59" s="267"/>
      <c r="FJ59" s="198"/>
      <c r="FK59" s="198"/>
      <c r="FL59" s="198"/>
      <c r="FM59" s="198"/>
      <c r="FN59" s="198"/>
      <c r="FO59" s="198"/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198"/>
      <c r="GC59" s="198"/>
      <c r="GD59" s="198"/>
      <c r="GE59" s="198"/>
      <c r="GF59" s="198"/>
      <c r="GG59" s="198"/>
      <c r="GH59" s="198"/>
      <c r="GI59" s="355"/>
      <c r="GJ59" s="356"/>
      <c r="GK59" s="198"/>
      <c r="GL59" s="198"/>
      <c r="GM59" s="198"/>
      <c r="GN59" s="368"/>
      <c r="GO59" s="198"/>
      <c r="GP59" s="198"/>
      <c r="GQ59" s="198"/>
      <c r="GR59" s="198"/>
      <c r="GS59" s="198"/>
      <c r="GT59" s="198"/>
      <c r="GU59" s="198"/>
      <c r="GV59" s="198"/>
      <c r="GW59" s="198"/>
      <c r="GX59" s="198"/>
      <c r="GY59" s="198"/>
      <c r="GZ59" s="198"/>
      <c r="HA59" s="198"/>
      <c r="HB59" s="198"/>
      <c r="HC59" s="198"/>
      <c r="HD59" s="198"/>
      <c r="HE59" s="198"/>
      <c r="HF59" s="198"/>
      <c r="HG59" s="198"/>
      <c r="HH59" s="198"/>
      <c r="HI59" s="198"/>
      <c r="HJ59" s="198"/>
      <c r="HK59" s="198"/>
      <c r="HL59" s="198"/>
      <c r="HM59" s="198"/>
      <c r="HN59" s="198"/>
      <c r="HO59" s="198"/>
      <c r="HP59" s="198"/>
      <c r="HQ59" s="198"/>
      <c r="HR59" s="198"/>
      <c r="HS59" s="198"/>
      <c r="HT59" s="198"/>
      <c r="HU59" s="198"/>
      <c r="HV59" s="198"/>
      <c r="HW59" s="357"/>
      <c r="HX59" s="358"/>
      <c r="HY59" s="357"/>
      <c r="HZ59" s="357"/>
    </row>
    <row r="60" spans="1:234" ht="15.75">
      <c r="A60" s="231" t="s">
        <v>6</v>
      </c>
      <c r="B60" s="42" t="s">
        <v>6</v>
      </c>
      <c r="C60" s="81">
        <v>56510107778</v>
      </c>
      <c r="D60" s="82">
        <v>273108842</v>
      </c>
      <c r="E60" s="82">
        <v>58186105564</v>
      </c>
      <c r="F60" s="82">
        <v>273114725</v>
      </c>
      <c r="G60" s="83">
        <v>37331685836</v>
      </c>
      <c r="H60" s="84">
        <v>139028629</v>
      </c>
      <c r="I60" s="85">
        <v>43249267752</v>
      </c>
      <c r="J60" s="86">
        <v>107526944</v>
      </c>
      <c r="K60" s="87">
        <v>70274.4</v>
      </c>
      <c r="L60" s="88">
        <v>174203</v>
      </c>
      <c r="M60" s="87">
        <v>66307.23</v>
      </c>
      <c r="N60" s="88">
        <v>162276.1</v>
      </c>
      <c r="O60" s="87">
        <v>106059.19999999998</v>
      </c>
      <c r="P60" s="88">
        <v>187568</v>
      </c>
      <c r="Q60" s="87">
        <v>115254.28</v>
      </c>
      <c r="R60" s="86">
        <v>177124</v>
      </c>
      <c r="S60" s="91">
        <v>121050.2</v>
      </c>
      <c r="T60" s="89">
        <v>184316</v>
      </c>
      <c r="U60" s="87">
        <v>169742.8</v>
      </c>
      <c r="V60" s="89">
        <v>230290</v>
      </c>
      <c r="W60" s="87">
        <v>193605.2</v>
      </c>
      <c r="X60" s="89">
        <v>228418</v>
      </c>
      <c r="Y60" s="87">
        <v>289123.9</v>
      </c>
      <c r="Z60" s="89">
        <v>355091.30000000005</v>
      </c>
      <c r="AA60" s="90">
        <v>442511.1</v>
      </c>
      <c r="AB60" s="89">
        <v>308926</v>
      </c>
      <c r="AC60" s="87">
        <v>346100.2</v>
      </c>
      <c r="AD60" s="89">
        <v>278287</v>
      </c>
      <c r="AE60" s="173">
        <f>SUM(AE20+AE37+AE45)</f>
        <v>477781.3</v>
      </c>
      <c r="AF60" s="189">
        <f>SUM(AF20+AF37+AF45)</f>
        <v>307483</v>
      </c>
      <c r="AG60" s="173">
        <f aca="true" t="shared" si="87" ref="AG60:BX60">SUM(AG20+AG37+AG45)</f>
        <v>494828.60000000003</v>
      </c>
      <c r="AH60" s="89">
        <f t="shared" si="87"/>
        <v>353489.95259756764</v>
      </c>
      <c r="AI60" s="332">
        <f t="shared" si="87"/>
        <v>626271.2557989999</v>
      </c>
      <c r="AJ60" s="191">
        <f t="shared" si="87"/>
        <v>494986.57307506696</v>
      </c>
      <c r="AK60" s="332">
        <f t="shared" si="87"/>
        <v>952852.4084854396</v>
      </c>
      <c r="AL60" s="85">
        <f t="shared" si="87"/>
        <v>681790.3970000001</v>
      </c>
      <c r="AM60" s="272">
        <f t="shared" si="87"/>
        <v>1084053.5866421796</v>
      </c>
      <c r="AN60" s="85">
        <f t="shared" si="87"/>
        <v>705347.857</v>
      </c>
      <c r="AO60" s="272">
        <f t="shared" si="87"/>
        <v>1261189.4745796977</v>
      </c>
      <c r="AP60" s="85">
        <f t="shared" si="87"/>
        <v>809076.6</v>
      </c>
      <c r="AQ60" s="272">
        <f t="shared" si="87"/>
        <v>1188985.9554950283</v>
      </c>
      <c r="AR60" s="85">
        <f t="shared" si="87"/>
        <v>798238.5786180374</v>
      </c>
      <c r="AS60" s="272">
        <f t="shared" si="87"/>
        <v>1345221.403693814</v>
      </c>
      <c r="AT60" s="85">
        <f t="shared" si="87"/>
        <v>779229.9877956056</v>
      </c>
      <c r="AU60" s="332">
        <f t="shared" si="87"/>
        <v>87693.171716</v>
      </c>
      <c r="AV60" s="332">
        <f t="shared" si="87"/>
        <v>71285.76500000001</v>
      </c>
      <c r="AW60" s="332">
        <f t="shared" si="87"/>
        <v>138055.334126</v>
      </c>
      <c r="AX60" s="332">
        <f t="shared" si="87"/>
        <v>109055.607</v>
      </c>
      <c r="AY60" s="332">
        <f t="shared" si="87"/>
        <v>181094.511153</v>
      </c>
      <c r="AZ60" s="332">
        <f t="shared" si="87"/>
        <v>141692.675</v>
      </c>
      <c r="BA60" s="332">
        <f t="shared" si="87"/>
        <v>216768.22998200002</v>
      </c>
      <c r="BB60" s="332">
        <f t="shared" si="87"/>
        <v>169434.53699999995</v>
      </c>
      <c r="BC60" s="332">
        <f t="shared" si="87"/>
        <v>261491.84767</v>
      </c>
      <c r="BD60" s="332">
        <f t="shared" si="87"/>
        <v>205769.979</v>
      </c>
      <c r="BE60" s="332">
        <f t="shared" si="87"/>
        <v>303253.37604700006</v>
      </c>
      <c r="BF60" s="332">
        <f t="shared" si="87"/>
        <v>239927.53399999999</v>
      </c>
      <c r="BG60" s="332">
        <f t="shared" si="87"/>
        <v>363584.565927</v>
      </c>
      <c r="BH60" s="332">
        <f t="shared" si="87"/>
        <v>285586.839</v>
      </c>
      <c r="BI60" s="332">
        <f t="shared" si="87"/>
        <v>425873.30726200005</v>
      </c>
      <c r="BJ60" s="332">
        <f t="shared" si="87"/>
        <v>332341.52999999997</v>
      </c>
      <c r="BK60" s="332">
        <f t="shared" si="87"/>
        <v>498171.277258</v>
      </c>
      <c r="BL60" s="332">
        <f t="shared" si="87"/>
        <v>380787.48299999995</v>
      </c>
      <c r="BM60" s="332">
        <f t="shared" si="87"/>
        <v>552973.116948</v>
      </c>
      <c r="BN60" s="332">
        <f t="shared" si="87"/>
        <v>432913.829</v>
      </c>
      <c r="BO60" s="332">
        <f t="shared" si="87"/>
        <v>626271.2557989999</v>
      </c>
      <c r="BP60" s="332">
        <f t="shared" si="87"/>
        <v>494986.57307506696</v>
      </c>
      <c r="BQ60" s="332">
        <f t="shared" si="87"/>
        <v>57940.400498999996</v>
      </c>
      <c r="BR60" s="332">
        <f t="shared" si="87"/>
        <v>50446.274999999994</v>
      </c>
      <c r="BS60" s="332">
        <f t="shared" si="87"/>
        <v>56517.99965900001</v>
      </c>
      <c r="BT60" s="332">
        <f t="shared" si="87"/>
        <v>52531.848000000005</v>
      </c>
      <c r="BU60" s="332">
        <f t="shared" si="87"/>
        <v>114458.400158</v>
      </c>
      <c r="BV60" s="332">
        <f t="shared" si="87"/>
        <v>102978.12299999999</v>
      </c>
      <c r="BW60" s="332">
        <f t="shared" si="87"/>
        <v>53972.700297</v>
      </c>
      <c r="BX60" s="332">
        <f t="shared" si="87"/>
        <v>48665.10600000001</v>
      </c>
      <c r="BY60" s="332">
        <f aca="true" t="shared" si="88" ref="BY60:EJ60">SUM(BY20+BY37+BY45)</f>
        <v>60749.599936</v>
      </c>
      <c r="BZ60" s="332">
        <f t="shared" si="88"/>
        <v>50518.23599999999</v>
      </c>
      <c r="CA60" s="332">
        <f t="shared" si="88"/>
        <v>96664.736194</v>
      </c>
      <c r="CB60" s="332">
        <f t="shared" si="88"/>
        <v>41504.172999999995</v>
      </c>
      <c r="CC60" s="332">
        <f t="shared" si="88"/>
        <v>84332.80018600001</v>
      </c>
      <c r="CD60" s="332">
        <f t="shared" si="88"/>
        <v>52823.72</v>
      </c>
      <c r="CE60" s="332">
        <f t="shared" si="88"/>
        <v>67339.496901</v>
      </c>
      <c r="CF60" s="332">
        <f t="shared" si="88"/>
        <v>49732.13100000001</v>
      </c>
      <c r="CG60" s="332">
        <f t="shared" si="88"/>
        <v>87423.89013000001</v>
      </c>
      <c r="CH60" s="332">
        <f t="shared" si="88"/>
        <v>69220.671</v>
      </c>
      <c r="CI60" s="332">
        <f t="shared" si="88"/>
        <v>81365.300331</v>
      </c>
      <c r="CJ60" s="332">
        <f t="shared" si="88"/>
        <v>69252.78399999999</v>
      </c>
      <c r="CK60" s="332">
        <f t="shared" si="88"/>
        <v>100841.799867</v>
      </c>
      <c r="CL60" s="332">
        <f t="shared" si="88"/>
        <v>57093.471000000005</v>
      </c>
      <c r="CM60" s="332">
        <f t="shared" si="88"/>
        <v>81718.473567</v>
      </c>
      <c r="CN60" s="332">
        <f t="shared" si="88"/>
        <v>63409.63399999999</v>
      </c>
      <c r="CO60" s="332">
        <f t="shared" si="88"/>
        <v>123985.21091843938</v>
      </c>
      <c r="CP60" s="332">
        <f t="shared" si="88"/>
        <v>76592.24799999999</v>
      </c>
      <c r="CQ60" s="332">
        <f t="shared" si="88"/>
        <v>229180.700391</v>
      </c>
      <c r="CR60" s="332">
        <f t="shared" si="88"/>
        <v>202161.46500000003</v>
      </c>
      <c r="CS60" s="332">
        <f t="shared" si="88"/>
        <v>325845.43658499996</v>
      </c>
      <c r="CT60" s="332">
        <f t="shared" si="88"/>
        <v>243665.63799999998</v>
      </c>
      <c r="CU60" s="332">
        <f t="shared" si="88"/>
        <v>477517.733672</v>
      </c>
      <c r="CV60" s="332">
        <f t="shared" si="88"/>
        <v>346221.489</v>
      </c>
      <c r="CW60" s="332">
        <f t="shared" si="88"/>
        <v>564941.623802</v>
      </c>
      <c r="CX60" s="332">
        <f t="shared" si="88"/>
        <v>415442.1599999999</v>
      </c>
      <c r="CY60" s="332">
        <f t="shared" si="88"/>
        <v>646306.924133</v>
      </c>
      <c r="CZ60" s="332">
        <f t="shared" si="88"/>
        <v>484694.944</v>
      </c>
      <c r="DA60" s="332">
        <f t="shared" si="88"/>
        <v>747148.7239999999</v>
      </c>
      <c r="DB60" s="332">
        <f t="shared" si="88"/>
        <v>541788.415</v>
      </c>
      <c r="DC60" s="332">
        <f t="shared" si="88"/>
        <v>828867.197567</v>
      </c>
      <c r="DD60" s="332">
        <f t="shared" si="88"/>
        <v>605198.049</v>
      </c>
      <c r="DE60" s="332">
        <f t="shared" si="88"/>
        <v>952852.4084854394</v>
      </c>
      <c r="DF60" s="332">
        <f t="shared" si="88"/>
        <v>681790.297</v>
      </c>
      <c r="DG60" s="332">
        <f t="shared" si="88"/>
        <v>94765.57755681203</v>
      </c>
      <c r="DH60" s="332">
        <f t="shared" si="88"/>
        <v>54919.864</v>
      </c>
      <c r="DI60" s="332">
        <f t="shared" si="88"/>
        <v>87211.19879936744</v>
      </c>
      <c r="DJ60" s="332">
        <f t="shared" si="88"/>
        <v>54380.723999999995</v>
      </c>
      <c r="DK60" s="332">
        <f t="shared" si="88"/>
        <v>53975.727885</v>
      </c>
      <c r="DL60" s="332">
        <f t="shared" si="88"/>
        <v>48669.25600000001</v>
      </c>
      <c r="DM60" s="332">
        <f t="shared" si="88"/>
        <v>100545.413673</v>
      </c>
      <c r="DN60" s="332">
        <f t="shared" si="88"/>
        <v>62562.244000000006</v>
      </c>
      <c r="DO60" s="332">
        <f t="shared" si="88"/>
        <v>81244.773932</v>
      </c>
      <c r="DP60" s="332">
        <f t="shared" si="88"/>
        <v>56827.799</v>
      </c>
      <c r="DQ60" s="332">
        <f t="shared" si="88"/>
        <v>94201.939266</v>
      </c>
      <c r="DR60" s="332">
        <f t="shared" si="88"/>
        <v>56307.693</v>
      </c>
      <c r="DS60" s="332">
        <f t="shared" si="88"/>
        <v>102028.913359</v>
      </c>
      <c r="DT60" s="332">
        <f t="shared" si="88"/>
        <v>53583.077999999994</v>
      </c>
      <c r="DU60" s="332">
        <f t="shared" si="88"/>
        <v>88007.298998</v>
      </c>
      <c r="DV60" s="332">
        <f t="shared" si="88"/>
        <v>59703.897</v>
      </c>
      <c r="DW60" s="332">
        <f t="shared" si="88"/>
        <v>90755.111311</v>
      </c>
      <c r="DX60" s="332">
        <f t="shared" si="88"/>
        <v>57138.425</v>
      </c>
      <c r="DY60" s="332">
        <f t="shared" si="88"/>
        <v>91892.173266</v>
      </c>
      <c r="DZ60" s="332">
        <f t="shared" si="88"/>
        <v>62308.93</v>
      </c>
      <c r="EA60" s="332">
        <f t="shared" si="88"/>
        <v>96628.69383</v>
      </c>
      <c r="EB60" s="332">
        <f t="shared" si="88"/>
        <v>62643.826</v>
      </c>
      <c r="EC60" s="332">
        <f t="shared" si="88"/>
        <v>102796.76476600001</v>
      </c>
      <c r="ED60" s="332">
        <f t="shared" si="88"/>
        <v>76302.121</v>
      </c>
      <c r="EE60" s="332">
        <f t="shared" si="88"/>
        <v>1084053.5866421796</v>
      </c>
      <c r="EF60" s="332">
        <f t="shared" si="88"/>
        <v>705347.857</v>
      </c>
      <c r="EG60" s="332">
        <f t="shared" si="88"/>
        <v>981256.8218761794</v>
      </c>
      <c r="EH60" s="332">
        <f t="shared" si="88"/>
        <v>629045.736</v>
      </c>
      <c r="EI60" s="332">
        <f t="shared" si="88"/>
        <v>120042.70001800002</v>
      </c>
      <c r="EJ60" s="332">
        <f t="shared" si="88"/>
        <v>70743.74399999999</v>
      </c>
      <c r="EK60" s="332">
        <f aca="true" t="shared" si="89" ref="EK60:FH60">SUM(EK20+EK37+EK45)</f>
        <v>89743.976881</v>
      </c>
      <c r="EL60" s="332">
        <f t="shared" si="89"/>
        <v>67452.699</v>
      </c>
      <c r="EM60" s="332">
        <f t="shared" si="89"/>
        <v>128412.72096800001</v>
      </c>
      <c r="EN60" s="332">
        <f t="shared" si="89"/>
        <v>46322.83</v>
      </c>
      <c r="EO60" s="332">
        <f t="shared" si="89"/>
        <v>112122.55563146804</v>
      </c>
      <c r="EP60" s="332">
        <f t="shared" si="89"/>
        <v>59342.485</v>
      </c>
      <c r="EQ60" s="332">
        <f t="shared" si="89"/>
        <v>103053.6874812</v>
      </c>
      <c r="ER60" s="332">
        <f t="shared" si="89"/>
        <v>55501.755000000005</v>
      </c>
      <c r="ES60" s="332">
        <f t="shared" si="89"/>
        <v>105596.33201873</v>
      </c>
      <c r="ET60" s="332">
        <f t="shared" si="89"/>
        <v>58317.479999999996</v>
      </c>
      <c r="EU60" s="332">
        <f t="shared" si="89"/>
        <v>89435.37686667607</v>
      </c>
      <c r="EV60" s="332">
        <f t="shared" si="89"/>
        <v>59402.68800000001</v>
      </c>
      <c r="EW60" s="332">
        <f t="shared" si="89"/>
        <v>114917.82338896707</v>
      </c>
      <c r="EX60" s="332">
        <f t="shared" si="89"/>
        <v>70437.768</v>
      </c>
      <c r="EY60" s="332">
        <f t="shared" si="89"/>
        <v>91967.63138588006</v>
      </c>
      <c r="EZ60" s="332">
        <f t="shared" si="89"/>
        <v>66215.382</v>
      </c>
      <c r="FA60" s="332">
        <f t="shared" si="89"/>
        <v>101882.40635170328</v>
      </c>
      <c r="FB60" s="332">
        <f t="shared" si="89"/>
        <v>56960.334</v>
      </c>
      <c r="FC60" s="332">
        <f t="shared" si="89"/>
        <v>93065.61586430435</v>
      </c>
      <c r="FD60" s="332">
        <f t="shared" si="89"/>
        <v>67341.542</v>
      </c>
      <c r="FE60" s="332">
        <f t="shared" si="89"/>
        <v>110948.64772376884</v>
      </c>
      <c r="FF60" s="332">
        <f t="shared" si="89"/>
        <v>131037.893</v>
      </c>
      <c r="FG60" s="332">
        <f t="shared" si="89"/>
        <v>1261189.4745796977</v>
      </c>
      <c r="FH60" s="332">
        <f t="shared" si="89"/>
        <v>809076.6</v>
      </c>
      <c r="FI60" s="332">
        <f aca="true" t="shared" si="90" ref="FI60:HZ60">SUM(FI20+FI37+FI45)</f>
        <v>105160.22237205622</v>
      </c>
      <c r="FJ60" s="85">
        <f t="shared" si="90"/>
        <v>82148.10800000001</v>
      </c>
      <c r="FK60" s="332">
        <f t="shared" si="90"/>
        <v>91534.13931667135</v>
      </c>
      <c r="FL60" s="332">
        <f t="shared" si="90"/>
        <v>77890.236</v>
      </c>
      <c r="FM60" s="332">
        <f t="shared" si="90"/>
        <v>89076.1354372708</v>
      </c>
      <c r="FN60" s="332">
        <f t="shared" si="90"/>
        <v>71488.3</v>
      </c>
      <c r="FO60" s="332">
        <f t="shared" si="90"/>
        <v>81249.74014078999</v>
      </c>
      <c r="FP60" s="332">
        <f t="shared" si="90"/>
        <v>46978.432</v>
      </c>
      <c r="FQ60" s="332">
        <f t="shared" si="90"/>
        <v>94561.89667616998</v>
      </c>
      <c r="FR60" s="332">
        <f t="shared" si="90"/>
        <v>52236.312</v>
      </c>
      <c r="FS60" s="332">
        <f t="shared" si="90"/>
        <v>105305.26832452</v>
      </c>
      <c r="FT60" s="332">
        <f t="shared" si="90"/>
        <v>66449.99761803732</v>
      </c>
      <c r="FU60" s="332">
        <f t="shared" si="90"/>
        <v>98656.18567634001</v>
      </c>
      <c r="FV60" s="85">
        <f t="shared" si="90"/>
        <v>59709.57000000002</v>
      </c>
      <c r="FW60" s="332">
        <f t="shared" si="90"/>
        <v>101102.26154046</v>
      </c>
      <c r="FX60" s="332">
        <f t="shared" si="90"/>
        <v>71497.35800000001</v>
      </c>
      <c r="FY60" s="332">
        <f t="shared" si="90"/>
        <v>109439.66417475001</v>
      </c>
      <c r="FZ60" s="332">
        <f t="shared" si="90"/>
        <v>78063.86500000002</v>
      </c>
      <c r="GA60" s="332">
        <f t="shared" si="90"/>
        <v>98873.55024100002</v>
      </c>
      <c r="GB60" s="332">
        <f t="shared" si="90"/>
        <v>63509.991999999984</v>
      </c>
      <c r="GC60" s="332">
        <f t="shared" si="90"/>
        <v>98862.354716</v>
      </c>
      <c r="GD60" s="85">
        <f t="shared" si="90"/>
        <v>63766.422</v>
      </c>
      <c r="GE60" s="85">
        <f t="shared" si="90"/>
        <v>115164.53687899998</v>
      </c>
      <c r="GF60" s="85">
        <f t="shared" si="90"/>
        <v>64499.986</v>
      </c>
      <c r="GG60" s="359">
        <f t="shared" si="90"/>
        <v>1188985.9554950283</v>
      </c>
      <c r="GH60" s="85">
        <f t="shared" si="90"/>
        <v>798238.5786180374</v>
      </c>
      <c r="GI60" s="280">
        <f t="shared" si="90"/>
        <v>184191.52002400003</v>
      </c>
      <c r="GJ60" s="289">
        <f t="shared" si="90"/>
        <v>68018.792</v>
      </c>
      <c r="GK60" s="280">
        <f t="shared" si="90"/>
        <v>120183.22066699999</v>
      </c>
      <c r="GL60" s="85">
        <f t="shared" si="90"/>
        <v>68550.466</v>
      </c>
      <c r="GM60" s="85">
        <f t="shared" si="90"/>
        <v>139572.15786099999</v>
      </c>
      <c r="GN60" s="89">
        <f t="shared" si="90"/>
        <v>65338.278999999995</v>
      </c>
      <c r="GO60" s="332">
        <f t="shared" si="90"/>
        <v>96920.71908899999</v>
      </c>
      <c r="GP60" s="85">
        <f t="shared" si="90"/>
        <v>60011.649000000005</v>
      </c>
      <c r="GQ60" s="359">
        <f t="shared" si="90"/>
        <v>74929.67535191137</v>
      </c>
      <c r="GR60" s="85">
        <f t="shared" si="90"/>
        <v>42471.098000000005</v>
      </c>
      <c r="GS60" s="332">
        <f t="shared" si="90"/>
        <v>118510.52541</v>
      </c>
      <c r="GT60" s="85">
        <f t="shared" si="90"/>
        <v>61234.98299999999</v>
      </c>
      <c r="GU60" s="85">
        <f t="shared" si="90"/>
        <v>106086.006612</v>
      </c>
      <c r="GV60" s="85">
        <f t="shared" si="90"/>
        <v>59575.641</v>
      </c>
      <c r="GW60" s="85">
        <f t="shared" si="90"/>
        <v>112675.78649099999</v>
      </c>
      <c r="GX60" s="85">
        <f t="shared" si="90"/>
        <v>69012.68800000001</v>
      </c>
      <c r="GY60" s="85">
        <f t="shared" si="90"/>
        <v>101233.49208403376</v>
      </c>
      <c r="GZ60" s="85">
        <f t="shared" si="90"/>
        <v>77787.108</v>
      </c>
      <c r="HA60" s="85">
        <f t="shared" si="90"/>
        <v>102847.82495072173</v>
      </c>
      <c r="HB60" s="85">
        <f t="shared" si="90"/>
        <v>71549.307</v>
      </c>
      <c r="HC60" s="85">
        <f t="shared" si="90"/>
        <v>97831.0528241473</v>
      </c>
      <c r="HD60" s="85">
        <f t="shared" si="90"/>
        <v>66191.06279560548</v>
      </c>
      <c r="HE60" s="85">
        <f t="shared" si="90"/>
        <v>90239.422329</v>
      </c>
      <c r="HF60" s="85">
        <f t="shared" si="90"/>
        <v>69488.914</v>
      </c>
      <c r="HG60" s="85">
        <f t="shared" si="90"/>
        <v>89619.897447</v>
      </c>
      <c r="HH60" s="85">
        <f t="shared" si="90"/>
        <v>60729.33099999999</v>
      </c>
      <c r="HI60" s="85">
        <f t="shared" si="90"/>
        <v>95399.08037899999</v>
      </c>
      <c r="HJ60" s="85">
        <f t="shared" si="90"/>
        <v>85039.801</v>
      </c>
      <c r="HK60" s="85">
        <f t="shared" si="90"/>
        <v>90304.449067</v>
      </c>
      <c r="HL60" s="85">
        <f t="shared" si="90"/>
        <v>72898.33600000001</v>
      </c>
      <c r="HM60" s="85">
        <f t="shared" si="90"/>
        <v>90462.692558</v>
      </c>
      <c r="HN60" s="85">
        <f t="shared" si="90"/>
        <v>66265.88100000001</v>
      </c>
      <c r="HO60" s="85">
        <f t="shared" si="90"/>
        <v>97027.87133300002</v>
      </c>
      <c r="HP60" s="85">
        <f t="shared" si="90"/>
        <v>58470.184</v>
      </c>
      <c r="HQ60" s="85">
        <f t="shared" si="90"/>
        <v>99887.3628605303</v>
      </c>
      <c r="HR60" s="85">
        <f t="shared" si="90"/>
        <v>81002.01999999999</v>
      </c>
      <c r="HS60" s="85">
        <f t="shared" si="90"/>
        <v>98461.35037999999</v>
      </c>
      <c r="HT60" s="85">
        <f t="shared" si="90"/>
        <v>70797.313</v>
      </c>
      <c r="HU60" s="332">
        <f t="shared" si="90"/>
        <v>139542.108313</v>
      </c>
      <c r="HV60" s="85">
        <f t="shared" si="90"/>
        <v>87632.39200000002</v>
      </c>
      <c r="HW60" s="359">
        <f t="shared" si="90"/>
        <v>953069.6115059112</v>
      </c>
      <c r="HX60" s="289">
        <f t="shared" si="90"/>
        <v>494213.596</v>
      </c>
      <c r="HY60" s="359">
        <f t="shared" si="90"/>
        <v>800704.8123375303</v>
      </c>
      <c r="HZ60" s="85">
        <f t="shared" si="90"/>
        <v>582835.258</v>
      </c>
    </row>
    <row r="61" spans="1:234" ht="15.75">
      <c r="A61" s="232"/>
      <c r="B61" s="51"/>
      <c r="C61" s="15"/>
      <c r="D61" s="16"/>
      <c r="E61" s="16"/>
      <c r="F61" s="16"/>
      <c r="G61" s="43"/>
      <c r="H61" s="153"/>
      <c r="I61" s="154"/>
      <c r="J61" s="155"/>
      <c r="K61" s="156"/>
      <c r="L61" s="49"/>
      <c r="M61" s="157"/>
      <c r="N61" s="49"/>
      <c r="O61" s="158"/>
      <c r="P61" s="159"/>
      <c r="Q61" s="158"/>
      <c r="R61" s="155"/>
      <c r="S61" s="160"/>
      <c r="T61" s="156"/>
      <c r="U61" s="157"/>
      <c r="V61" s="161"/>
      <c r="W61" s="157"/>
      <c r="X61" s="161"/>
      <c r="Y61" s="161"/>
      <c r="Z61" s="161"/>
      <c r="AA61" s="162"/>
      <c r="AB61" s="161"/>
      <c r="AC61" s="157"/>
      <c r="AD61" s="161"/>
      <c r="AE61" s="161"/>
      <c r="AF61" s="161"/>
      <c r="AG61" s="163"/>
      <c r="AH61" s="163"/>
      <c r="AI61" s="47"/>
      <c r="AJ61" s="156"/>
      <c r="AK61" s="360"/>
      <c r="AL61" s="338"/>
      <c r="AM61" s="361"/>
      <c r="AN61" s="340"/>
      <c r="AO61" s="362"/>
      <c r="AP61" s="340"/>
      <c r="AQ61" s="361"/>
      <c r="AR61" s="340"/>
      <c r="AS61" s="340"/>
      <c r="AT61" s="340"/>
      <c r="AU61" s="161"/>
      <c r="AV61" s="161"/>
      <c r="AW61" s="161"/>
      <c r="AX61" s="161"/>
      <c r="AY61" s="161"/>
      <c r="AZ61" s="161"/>
      <c r="BA61" s="161"/>
      <c r="BB61" s="156"/>
      <c r="BC61" s="161"/>
      <c r="BD61" s="156"/>
      <c r="BE61" s="161"/>
      <c r="BF61" s="156"/>
      <c r="BG61" s="156"/>
      <c r="BH61" s="157"/>
      <c r="BI61" s="157"/>
      <c r="BJ61" s="156"/>
      <c r="BK61" s="157"/>
      <c r="BL61" s="156"/>
      <c r="BM61" s="156"/>
      <c r="BN61" s="156"/>
      <c r="BO61" s="139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70"/>
      <c r="CF61" s="170"/>
      <c r="CG61" s="170"/>
      <c r="CH61" s="170"/>
      <c r="CI61" s="170"/>
      <c r="CJ61" s="170"/>
      <c r="CK61" s="138"/>
      <c r="CL61" s="138"/>
      <c r="CM61" s="138"/>
      <c r="CN61" s="138"/>
      <c r="CO61" s="170"/>
      <c r="CP61" s="170"/>
      <c r="CQ61" s="338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338"/>
      <c r="DH61" s="339"/>
      <c r="DI61" s="338"/>
      <c r="DJ61" s="339"/>
      <c r="DK61" s="339"/>
      <c r="DL61" s="339"/>
      <c r="DM61" s="339"/>
      <c r="DN61" s="339"/>
      <c r="DO61" s="339"/>
      <c r="DP61" s="339"/>
      <c r="DQ61" s="339"/>
      <c r="DR61" s="339"/>
      <c r="DS61" s="339"/>
      <c r="DT61" s="339"/>
      <c r="DU61" s="339"/>
      <c r="DV61" s="339"/>
      <c r="DW61" s="339"/>
      <c r="DX61" s="339"/>
      <c r="DY61" s="338"/>
      <c r="DZ61" s="340"/>
      <c r="EA61" s="340"/>
      <c r="EB61" s="340"/>
      <c r="EC61" s="340"/>
      <c r="ED61" s="340"/>
      <c r="EE61" s="338"/>
      <c r="EF61" s="340"/>
      <c r="EG61" s="340"/>
      <c r="EH61" s="340"/>
      <c r="EI61" s="338"/>
      <c r="EJ61" s="340"/>
      <c r="EK61" s="338"/>
      <c r="EL61" s="340"/>
      <c r="EM61" s="340"/>
      <c r="EN61" s="340"/>
      <c r="EO61" s="340"/>
      <c r="EP61" s="340"/>
      <c r="EQ61" s="340"/>
      <c r="ER61" s="340"/>
      <c r="ES61" s="340"/>
      <c r="ET61" s="340"/>
      <c r="EU61" s="340"/>
      <c r="EV61" s="340"/>
      <c r="EW61" s="340"/>
      <c r="EX61" s="340"/>
      <c r="EY61" s="340"/>
      <c r="EZ61" s="340"/>
      <c r="FA61" s="340"/>
      <c r="FB61" s="340"/>
      <c r="FC61" s="340"/>
      <c r="FD61" s="340"/>
      <c r="FE61" s="340"/>
      <c r="FF61" s="340"/>
      <c r="FG61" s="338"/>
      <c r="FH61" s="340"/>
      <c r="FI61" s="338"/>
      <c r="FJ61" s="340"/>
      <c r="FK61" s="340"/>
      <c r="FL61" s="340"/>
      <c r="FM61" s="340"/>
      <c r="FN61" s="340"/>
      <c r="FO61" s="340"/>
      <c r="FP61" s="340"/>
      <c r="FQ61" s="340"/>
      <c r="FR61" s="340"/>
      <c r="FS61" s="340"/>
      <c r="FT61" s="340"/>
      <c r="FU61" s="340"/>
      <c r="FV61" s="340"/>
      <c r="FW61" s="340"/>
      <c r="FX61" s="340"/>
      <c r="FY61" s="340"/>
      <c r="FZ61" s="340"/>
      <c r="GA61" s="340"/>
      <c r="GB61" s="340"/>
      <c r="GC61" s="340"/>
      <c r="GD61" s="340"/>
      <c r="GE61" s="340"/>
      <c r="GF61" s="340"/>
      <c r="GG61" s="340"/>
      <c r="GH61" s="340"/>
      <c r="GI61" s="363"/>
      <c r="GJ61" s="348"/>
      <c r="GK61" s="340"/>
      <c r="GL61" s="340"/>
      <c r="GM61" s="340"/>
      <c r="GN61" s="369"/>
      <c r="GO61" s="340"/>
      <c r="GP61" s="340"/>
      <c r="GQ61" s="340"/>
      <c r="GR61" s="340"/>
      <c r="GS61" s="340"/>
      <c r="GT61" s="340"/>
      <c r="GU61" s="340"/>
      <c r="GV61" s="340"/>
      <c r="GW61" s="340"/>
      <c r="GX61" s="340"/>
      <c r="GY61" s="340"/>
      <c r="GZ61" s="340"/>
      <c r="HA61" s="340"/>
      <c r="HB61" s="340"/>
      <c r="HC61" s="340"/>
      <c r="HD61" s="340"/>
      <c r="HE61" s="340"/>
      <c r="HF61" s="340"/>
      <c r="HG61" s="340"/>
      <c r="HH61" s="340"/>
      <c r="HI61" s="340"/>
      <c r="HJ61" s="340"/>
      <c r="HK61" s="340"/>
      <c r="HL61" s="340"/>
      <c r="HM61" s="340"/>
      <c r="HN61" s="340"/>
      <c r="HO61" s="340"/>
      <c r="HP61" s="340"/>
      <c r="HQ61" s="340"/>
      <c r="HR61" s="340"/>
      <c r="HS61" s="340"/>
      <c r="HT61" s="340"/>
      <c r="HU61" s="340"/>
      <c r="HV61" s="340"/>
      <c r="HW61" s="338"/>
      <c r="HX61" s="348"/>
      <c r="HY61" s="338"/>
      <c r="HZ61" s="338"/>
    </row>
    <row r="62" spans="1:234" ht="15.75">
      <c r="A62" s="405" t="s">
        <v>132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406"/>
      <c r="BR62" s="406"/>
      <c r="BS62" s="406"/>
      <c r="BT62" s="406"/>
      <c r="BU62" s="406"/>
      <c r="BV62" s="406"/>
      <c r="BW62" s="406"/>
      <c r="BX62" s="406"/>
      <c r="BY62" s="406"/>
      <c r="BZ62" s="406"/>
      <c r="CA62" s="406"/>
      <c r="CB62" s="406"/>
      <c r="CC62" s="406"/>
      <c r="CD62" s="406"/>
      <c r="CE62" s="406"/>
      <c r="CF62" s="406"/>
      <c r="CG62" s="406"/>
      <c r="CH62" s="406"/>
      <c r="CI62" s="406"/>
      <c r="CJ62" s="406"/>
      <c r="CK62" s="406"/>
      <c r="CL62" s="406"/>
      <c r="CM62" s="406"/>
      <c r="CN62" s="406"/>
      <c r="CO62" s="406"/>
      <c r="CP62" s="406"/>
      <c r="CQ62" s="406"/>
      <c r="CR62" s="406"/>
      <c r="CS62" s="406"/>
      <c r="CT62" s="406"/>
      <c r="CU62" s="406"/>
      <c r="CV62" s="406"/>
      <c r="CW62" s="406"/>
      <c r="CX62" s="406"/>
      <c r="CY62" s="406"/>
      <c r="CZ62" s="406"/>
      <c r="DA62" s="406"/>
      <c r="DB62" s="406"/>
      <c r="DC62" s="406"/>
      <c r="DD62" s="406"/>
      <c r="DE62" s="406"/>
      <c r="DF62" s="406"/>
      <c r="DG62" s="406"/>
      <c r="DH62" s="406"/>
      <c r="DI62" s="406"/>
      <c r="DJ62" s="406"/>
      <c r="DK62" s="406"/>
      <c r="DL62" s="406"/>
      <c r="DM62" s="406"/>
      <c r="DN62" s="406"/>
      <c r="DO62" s="406"/>
      <c r="DP62" s="406"/>
      <c r="DQ62" s="406"/>
      <c r="DR62" s="406"/>
      <c r="DS62" s="406"/>
      <c r="DT62" s="406"/>
      <c r="DU62" s="406"/>
      <c r="DV62" s="406"/>
      <c r="DW62" s="406"/>
      <c r="DX62" s="406"/>
      <c r="DY62" s="406"/>
      <c r="DZ62" s="406"/>
      <c r="EA62" s="406"/>
      <c r="EB62" s="406"/>
      <c r="EC62" s="406"/>
      <c r="ED62" s="406"/>
      <c r="EE62" s="406"/>
      <c r="EF62" s="406"/>
      <c r="EG62" s="406"/>
      <c r="EH62" s="406"/>
      <c r="EI62" s="406"/>
      <c r="EJ62" s="406"/>
      <c r="EK62" s="406"/>
      <c r="EL62" s="406"/>
      <c r="EM62" s="406"/>
      <c r="EN62" s="406"/>
      <c r="EO62" s="406"/>
      <c r="EP62" s="406"/>
      <c r="EQ62" s="406"/>
      <c r="ER62" s="406"/>
      <c r="ES62" s="406"/>
      <c r="ET62" s="406"/>
      <c r="EU62" s="406"/>
      <c r="EV62" s="406"/>
      <c r="EW62" s="406"/>
      <c r="EX62" s="406"/>
      <c r="EY62" s="406"/>
      <c r="EZ62" s="406"/>
      <c r="FA62" s="406"/>
      <c r="FB62" s="406"/>
      <c r="FC62" s="406"/>
      <c r="FD62" s="406"/>
      <c r="FE62" s="406"/>
      <c r="FF62" s="406"/>
      <c r="FG62" s="406"/>
      <c r="FH62" s="406"/>
      <c r="FI62" s="406"/>
      <c r="FJ62" s="406"/>
      <c r="FK62" s="406"/>
      <c r="FL62" s="406"/>
      <c r="FM62" s="406"/>
      <c r="FN62" s="406"/>
      <c r="FO62" s="406"/>
      <c r="FP62" s="406"/>
      <c r="FQ62" s="406"/>
      <c r="FR62" s="406"/>
      <c r="FS62" s="406"/>
      <c r="FT62" s="406"/>
      <c r="FU62" s="406"/>
      <c r="FV62" s="406"/>
      <c r="FW62" s="406"/>
      <c r="FX62" s="406"/>
      <c r="FY62" s="406"/>
      <c r="FZ62" s="406"/>
      <c r="GA62" s="406"/>
      <c r="GB62" s="406"/>
      <c r="GC62" s="406"/>
      <c r="GD62" s="406"/>
      <c r="GE62" s="406"/>
      <c r="GF62" s="406"/>
      <c r="GG62" s="406"/>
      <c r="GH62" s="406"/>
      <c r="GI62" s="406"/>
      <c r="GJ62" s="406"/>
      <c r="GK62" s="406"/>
      <c r="GL62" s="406"/>
      <c r="GM62" s="406"/>
      <c r="GN62" s="406"/>
      <c r="GO62" s="406"/>
      <c r="GP62" s="406"/>
      <c r="GQ62" s="406"/>
      <c r="GR62" s="406"/>
      <c r="GS62" s="406"/>
      <c r="GT62" s="406"/>
      <c r="GU62" s="406"/>
      <c r="GV62" s="406"/>
      <c r="GW62" s="406"/>
      <c r="GX62" s="406"/>
      <c r="GY62" s="406"/>
      <c r="GZ62" s="406"/>
      <c r="HA62" s="406"/>
      <c r="HB62" s="406"/>
      <c r="HC62" s="406"/>
      <c r="HD62" s="406"/>
      <c r="HE62" s="406"/>
      <c r="HF62" s="406"/>
      <c r="HG62" s="406"/>
      <c r="HH62" s="406"/>
      <c r="HI62" s="406"/>
      <c r="HJ62" s="406"/>
      <c r="HK62" s="406"/>
      <c r="HL62" s="406"/>
      <c r="HM62" s="406"/>
      <c r="HN62" s="406"/>
      <c r="HO62" s="406"/>
      <c r="HP62" s="406"/>
      <c r="HQ62" s="406"/>
      <c r="HR62" s="406"/>
      <c r="HS62" s="406"/>
      <c r="HT62" s="406"/>
      <c r="HU62" s="406"/>
      <c r="HV62" s="406"/>
      <c r="HW62" s="406"/>
      <c r="HX62" s="406"/>
      <c r="HY62" s="8"/>
      <c r="HZ62" s="9"/>
    </row>
    <row r="63" spans="1:234" ht="15.75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8"/>
      <c r="BD63" s="408"/>
      <c r="BE63" s="408"/>
      <c r="BF63" s="408"/>
      <c r="BG63" s="408"/>
      <c r="BH63" s="408"/>
      <c r="BI63" s="408"/>
      <c r="BJ63" s="408"/>
      <c r="BK63" s="408"/>
      <c r="BL63" s="408"/>
      <c r="BM63" s="408"/>
      <c r="BN63" s="408"/>
      <c r="BO63" s="408"/>
      <c r="BP63" s="408"/>
      <c r="BQ63" s="408"/>
      <c r="BR63" s="408"/>
      <c r="BS63" s="408"/>
      <c r="BT63" s="408"/>
      <c r="BU63" s="408"/>
      <c r="BV63" s="408"/>
      <c r="BW63" s="408"/>
      <c r="BX63" s="408"/>
      <c r="BY63" s="408"/>
      <c r="BZ63" s="408"/>
      <c r="CA63" s="408"/>
      <c r="CB63" s="408"/>
      <c r="CC63" s="408"/>
      <c r="CD63" s="408"/>
      <c r="CE63" s="408"/>
      <c r="CF63" s="408"/>
      <c r="CG63" s="408"/>
      <c r="CH63" s="408"/>
      <c r="CI63" s="408"/>
      <c r="CJ63" s="408"/>
      <c r="CK63" s="408"/>
      <c r="CL63" s="408"/>
      <c r="CM63" s="408"/>
      <c r="CN63" s="408"/>
      <c r="CO63" s="408"/>
      <c r="CP63" s="408"/>
      <c r="CQ63" s="408"/>
      <c r="CR63" s="408"/>
      <c r="CS63" s="408"/>
      <c r="CT63" s="408"/>
      <c r="CU63" s="408"/>
      <c r="CV63" s="408"/>
      <c r="CW63" s="408"/>
      <c r="CX63" s="408"/>
      <c r="CY63" s="408"/>
      <c r="CZ63" s="408"/>
      <c r="DA63" s="408"/>
      <c r="DB63" s="408"/>
      <c r="DC63" s="408"/>
      <c r="DD63" s="408"/>
      <c r="DE63" s="408"/>
      <c r="DF63" s="408"/>
      <c r="DG63" s="408"/>
      <c r="DH63" s="408"/>
      <c r="DI63" s="408"/>
      <c r="DJ63" s="408"/>
      <c r="DK63" s="408"/>
      <c r="DL63" s="408"/>
      <c r="DM63" s="408"/>
      <c r="DN63" s="408"/>
      <c r="DO63" s="408"/>
      <c r="DP63" s="408"/>
      <c r="DQ63" s="408"/>
      <c r="DR63" s="408"/>
      <c r="DS63" s="408"/>
      <c r="DT63" s="408"/>
      <c r="DU63" s="408"/>
      <c r="DV63" s="408"/>
      <c r="DW63" s="408"/>
      <c r="DX63" s="408"/>
      <c r="DY63" s="408"/>
      <c r="DZ63" s="408"/>
      <c r="EA63" s="408"/>
      <c r="EB63" s="408"/>
      <c r="EC63" s="408"/>
      <c r="ED63" s="408"/>
      <c r="EE63" s="408"/>
      <c r="EF63" s="408"/>
      <c r="EG63" s="408"/>
      <c r="EH63" s="408"/>
      <c r="EI63" s="408"/>
      <c r="EJ63" s="408"/>
      <c r="EK63" s="408"/>
      <c r="EL63" s="408"/>
      <c r="EM63" s="408"/>
      <c r="EN63" s="408"/>
      <c r="EO63" s="408"/>
      <c r="EP63" s="408"/>
      <c r="EQ63" s="408"/>
      <c r="ER63" s="408"/>
      <c r="ES63" s="408"/>
      <c r="ET63" s="408"/>
      <c r="EU63" s="408"/>
      <c r="EV63" s="408"/>
      <c r="EW63" s="408"/>
      <c r="EX63" s="408"/>
      <c r="EY63" s="408"/>
      <c r="EZ63" s="408"/>
      <c r="FA63" s="408"/>
      <c r="FB63" s="408"/>
      <c r="FC63" s="408"/>
      <c r="FD63" s="408"/>
      <c r="FE63" s="408"/>
      <c r="FF63" s="408"/>
      <c r="FG63" s="408"/>
      <c r="FH63" s="408"/>
      <c r="FI63" s="408"/>
      <c r="FJ63" s="408"/>
      <c r="FK63" s="408"/>
      <c r="FL63" s="408"/>
      <c r="FM63" s="408"/>
      <c r="FN63" s="408"/>
      <c r="FO63" s="408"/>
      <c r="FP63" s="408"/>
      <c r="FQ63" s="408"/>
      <c r="FR63" s="408"/>
      <c r="FS63" s="408"/>
      <c r="FT63" s="408"/>
      <c r="FU63" s="408"/>
      <c r="FV63" s="408"/>
      <c r="FW63" s="408"/>
      <c r="FX63" s="408"/>
      <c r="FY63" s="408"/>
      <c r="FZ63" s="408"/>
      <c r="GA63" s="408"/>
      <c r="GB63" s="408"/>
      <c r="GC63" s="408"/>
      <c r="GD63" s="408"/>
      <c r="GE63" s="408"/>
      <c r="GF63" s="408"/>
      <c r="GG63" s="408"/>
      <c r="GH63" s="408"/>
      <c r="GI63" s="408"/>
      <c r="GJ63" s="408"/>
      <c r="GK63" s="408"/>
      <c r="GL63" s="408"/>
      <c r="GM63" s="408"/>
      <c r="GN63" s="408"/>
      <c r="GO63" s="408"/>
      <c r="GP63" s="408"/>
      <c r="GQ63" s="408"/>
      <c r="GR63" s="408"/>
      <c r="GS63" s="408"/>
      <c r="GT63" s="408"/>
      <c r="GU63" s="408"/>
      <c r="GV63" s="408"/>
      <c r="GW63" s="408"/>
      <c r="GX63" s="408"/>
      <c r="GY63" s="408"/>
      <c r="GZ63" s="408"/>
      <c r="HA63" s="408"/>
      <c r="HB63" s="408"/>
      <c r="HC63" s="408"/>
      <c r="HD63" s="408"/>
      <c r="HE63" s="408"/>
      <c r="HF63" s="408"/>
      <c r="HG63" s="408"/>
      <c r="HH63" s="408"/>
      <c r="HI63" s="408"/>
      <c r="HJ63" s="408"/>
      <c r="HK63" s="408"/>
      <c r="HL63" s="408"/>
      <c r="HM63" s="408"/>
      <c r="HN63" s="408"/>
      <c r="HO63" s="408"/>
      <c r="HP63" s="408"/>
      <c r="HQ63" s="408"/>
      <c r="HR63" s="408"/>
      <c r="HS63" s="408"/>
      <c r="HT63" s="408"/>
      <c r="HU63" s="408"/>
      <c r="HV63" s="408"/>
      <c r="HW63" s="408"/>
      <c r="HX63" s="408"/>
      <c r="HY63" s="4"/>
      <c r="HZ63" s="18"/>
    </row>
    <row r="64" spans="7:162" ht="15.75">
      <c r="G64" s="1"/>
      <c r="H64" s="1"/>
      <c r="I64" s="1"/>
      <c r="J64" s="1"/>
      <c r="K64" s="1"/>
      <c r="L64" s="1"/>
      <c r="M64" s="1"/>
      <c r="N64" s="1"/>
      <c r="O64" s="1"/>
      <c r="P64" s="1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</row>
    <row r="65" spans="7:16" ht="15.75"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7:152" ht="15.75">
      <c r="G66" s="1"/>
      <c r="H66" s="1"/>
      <c r="I66" s="1"/>
      <c r="J66" s="1"/>
      <c r="K66" s="1"/>
      <c r="L66" s="1"/>
      <c r="M66" s="1"/>
      <c r="N66" s="1"/>
      <c r="O66" s="1"/>
      <c r="P66" s="1"/>
      <c r="DY66" s="203"/>
      <c r="DZ66" s="203"/>
      <c r="EA66" s="203"/>
      <c r="EB66" s="203"/>
      <c r="EC66" s="203"/>
      <c r="ED66" s="203"/>
      <c r="EI66" s="248"/>
      <c r="EJ66" s="248"/>
      <c r="EK66" s="248"/>
      <c r="EL66" s="248"/>
      <c r="EM66" s="248"/>
      <c r="EN66" s="248"/>
      <c r="EO66" s="248"/>
      <c r="EP66" s="248"/>
      <c r="EQ66" s="248"/>
      <c r="ER66" s="248"/>
      <c r="ES66" s="248"/>
      <c r="ET66" s="248"/>
      <c r="EU66" s="248"/>
      <c r="EV66" s="248"/>
    </row>
    <row r="67" spans="7:162" ht="15.75">
      <c r="G67" s="1"/>
      <c r="H67" s="1"/>
      <c r="I67" s="1"/>
      <c r="J67" s="1"/>
      <c r="K67" s="1"/>
      <c r="L67" s="1"/>
      <c r="M67" s="1"/>
      <c r="N67" s="1"/>
      <c r="O67" s="1"/>
      <c r="P67" s="1"/>
      <c r="AK67" s="204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</row>
    <row r="68" spans="7:16" ht="15.75"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7:152" ht="15.75">
      <c r="G69" s="1"/>
      <c r="H69" s="1"/>
      <c r="I69" s="1"/>
      <c r="J69" s="1"/>
      <c r="K69" s="1"/>
      <c r="L69" s="1"/>
      <c r="M69" s="1"/>
      <c r="N69" s="1"/>
      <c r="O69" s="1"/>
      <c r="P69" s="1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</row>
    <row r="70" spans="7:134" ht="15.75">
      <c r="G70" s="1"/>
      <c r="H70" s="1"/>
      <c r="I70" s="1"/>
      <c r="J70" s="1"/>
      <c r="K70" s="1"/>
      <c r="L70" s="1"/>
      <c r="M70" s="1"/>
      <c r="N70" s="1"/>
      <c r="O70" s="1"/>
      <c r="P70" s="1"/>
      <c r="AG70" s="3"/>
      <c r="AH70" s="3"/>
      <c r="AI70" s="3"/>
      <c r="AJ70" s="3"/>
      <c r="AK70" s="3"/>
      <c r="AL70" s="3"/>
      <c r="AM70" s="238"/>
      <c r="AN70" s="185"/>
      <c r="AO70" s="238"/>
      <c r="AP70" s="185"/>
      <c r="AQ70" s="238"/>
      <c r="AR70" s="185"/>
      <c r="AS70" s="185"/>
      <c r="AT70" s="185"/>
      <c r="DY70" s="204"/>
      <c r="DZ70" s="204"/>
      <c r="EA70" s="204"/>
      <c r="EB70" s="204"/>
      <c r="EC70" s="204"/>
      <c r="ED70" s="204"/>
    </row>
    <row r="71" spans="33:46" ht="15.75"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</row>
    <row r="72" spans="33:162" ht="15.75"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EI72" s="248"/>
      <c r="EJ72" s="248"/>
      <c r="EK72" s="248"/>
      <c r="EL72" s="248"/>
      <c r="EM72" s="248"/>
      <c r="EN72" s="248"/>
      <c r="EO72" s="248"/>
      <c r="EP72" s="248"/>
      <c r="EQ72" s="248"/>
      <c r="ER72" s="248"/>
      <c r="ES72" s="248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8"/>
    </row>
    <row r="73" spans="7:16" ht="15.75"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69" ht="15.75"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214"/>
      <c r="AN74" s="217"/>
      <c r="AO74" s="214"/>
      <c r="AP74" s="217"/>
      <c r="AQ74" s="214"/>
      <c r="AR74" s="217"/>
      <c r="AS74" s="217"/>
      <c r="AT74" s="217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</row>
    <row r="75" spans="2:163" ht="15.75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214"/>
      <c r="AN75" s="217"/>
      <c r="AO75" s="214"/>
      <c r="AP75" s="217"/>
      <c r="AQ75" s="214"/>
      <c r="AR75" s="217"/>
      <c r="AS75" s="217"/>
      <c r="AT75" s="217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EI75" s="249"/>
      <c r="EJ75" s="249"/>
      <c r="EK75" s="249"/>
      <c r="EL75" s="249"/>
      <c r="EM75" s="249"/>
      <c r="EN75" s="249"/>
      <c r="EO75" s="249"/>
      <c r="EP75" s="249"/>
      <c r="EQ75" s="249"/>
      <c r="ER75" s="249"/>
      <c r="ES75" s="249"/>
      <c r="ET75" s="249"/>
      <c r="EU75" s="249"/>
      <c r="EV75" s="249"/>
      <c r="EW75" s="249"/>
      <c r="EX75" s="249"/>
      <c r="EY75" s="249"/>
      <c r="EZ75" s="249"/>
      <c r="FA75" s="249"/>
      <c r="FB75" s="249"/>
      <c r="FC75" s="249"/>
      <c r="FD75" s="249"/>
      <c r="FE75" s="249"/>
      <c r="FF75" s="249"/>
      <c r="FG75" s="249"/>
    </row>
    <row r="76" spans="2:69" ht="15.75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214"/>
      <c r="AN76" s="217"/>
      <c r="AO76" s="214"/>
      <c r="AP76" s="217"/>
      <c r="AQ76" s="214"/>
      <c r="AR76" s="217"/>
      <c r="AS76" s="217"/>
      <c r="AT76" s="217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</row>
    <row r="77" spans="2:69" ht="15.75"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214"/>
      <c r="AN77" s="217"/>
      <c r="AO77" s="214"/>
      <c r="AP77" s="217"/>
      <c r="AQ77" s="214"/>
      <c r="AR77" s="217"/>
      <c r="AS77" s="217"/>
      <c r="AT77" s="217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</row>
    <row r="78" spans="2:69" ht="15.75"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214"/>
      <c r="AN78" s="217"/>
      <c r="AO78" s="214"/>
      <c r="AP78" s="217"/>
      <c r="AQ78" s="214"/>
      <c r="AR78" s="217"/>
      <c r="AS78" s="217"/>
      <c r="AT78" s="217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</row>
    <row r="79" spans="2:69" ht="15.75"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214"/>
      <c r="AN79" s="217"/>
      <c r="AO79" s="214"/>
      <c r="AP79" s="217"/>
      <c r="AQ79" s="214"/>
      <c r="AR79" s="217"/>
      <c r="AS79" s="217"/>
      <c r="AT79" s="217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</row>
    <row r="80" spans="2:69" ht="15.75"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214"/>
      <c r="AN80" s="217"/>
      <c r="AO80" s="214"/>
      <c r="AP80" s="217"/>
      <c r="AQ80" s="214"/>
      <c r="AR80" s="217"/>
      <c r="AS80" s="217"/>
      <c r="AT80" s="217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</row>
    <row r="81" spans="2:69" ht="15.75"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214"/>
      <c r="AN81" s="217"/>
      <c r="AO81" s="214"/>
      <c r="AP81" s="217"/>
      <c r="AQ81" s="214"/>
      <c r="AR81" s="217"/>
      <c r="AS81" s="217"/>
      <c r="AT81" s="217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</row>
    <row r="82" spans="2:69" ht="15.75"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214"/>
      <c r="AN82" s="217"/>
      <c r="AO82" s="214"/>
      <c r="AP82" s="217"/>
      <c r="AQ82" s="214"/>
      <c r="AR82" s="217"/>
      <c r="AS82" s="217"/>
      <c r="AT82" s="217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</row>
    <row r="83" spans="2:69" ht="15.75"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214"/>
      <c r="AN83" s="217"/>
      <c r="AO83" s="214"/>
      <c r="AP83" s="217"/>
      <c r="AQ83" s="214"/>
      <c r="AR83" s="217"/>
      <c r="AS83" s="217"/>
      <c r="AT83" s="217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</row>
    <row r="84" spans="2:69" ht="15.75"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214"/>
      <c r="AN84" s="217"/>
      <c r="AO84" s="214"/>
      <c r="AP84" s="217"/>
      <c r="AQ84" s="214"/>
      <c r="AR84" s="217"/>
      <c r="AS84" s="217"/>
      <c r="AT84" s="217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</row>
    <row r="85" spans="2:69" ht="15.75"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214"/>
      <c r="AN85" s="217"/>
      <c r="AO85" s="214"/>
      <c r="AP85" s="217"/>
      <c r="AQ85" s="214"/>
      <c r="AR85" s="217"/>
      <c r="AS85" s="217"/>
      <c r="AT85" s="217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</row>
    <row r="86" spans="2:69" ht="15.75"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214"/>
      <c r="AN86" s="217"/>
      <c r="AO86" s="214"/>
      <c r="AP86" s="217"/>
      <c r="AQ86" s="214"/>
      <c r="AR86" s="217"/>
      <c r="AS86" s="217"/>
      <c r="AT86" s="217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</row>
    <row r="87" spans="2:69" ht="15.75"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214"/>
      <c r="AN87" s="217"/>
      <c r="AO87" s="214"/>
      <c r="AP87" s="217"/>
      <c r="AQ87" s="214"/>
      <c r="AR87" s="217"/>
      <c r="AS87" s="217"/>
      <c r="AT87" s="217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</row>
    <row r="88" spans="2:69" ht="15.75"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214"/>
      <c r="AN88" s="217"/>
      <c r="AO88" s="214"/>
      <c r="AP88" s="217"/>
      <c r="AQ88" s="214"/>
      <c r="AR88" s="217"/>
      <c r="AS88" s="217"/>
      <c r="AT88" s="217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</row>
    <row r="89" spans="2:69" ht="15.75"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214"/>
      <c r="AN89" s="217"/>
      <c r="AO89" s="214"/>
      <c r="AP89" s="217"/>
      <c r="AQ89" s="214"/>
      <c r="AR89" s="217"/>
      <c r="AS89" s="217"/>
      <c r="AT89" s="217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</row>
    <row r="90" spans="7:46" ht="15.75">
      <c r="G90" s="1"/>
      <c r="H90" s="1"/>
      <c r="I90" s="1"/>
      <c r="J90" s="1"/>
      <c r="K90" s="1"/>
      <c r="L90" s="1"/>
      <c r="M90" s="1"/>
      <c r="N90" s="1"/>
      <c r="O90" s="1"/>
      <c r="P90" s="1"/>
      <c r="AH90" s="166"/>
      <c r="AI90" s="166"/>
      <c r="AJ90" s="166"/>
      <c r="AK90" s="166"/>
      <c r="AL90" s="166"/>
      <c r="AM90" s="214"/>
      <c r="AN90" s="217"/>
      <c r="AO90" s="214"/>
      <c r="AP90" s="217"/>
      <c r="AQ90" s="214"/>
      <c r="AR90" s="217"/>
      <c r="AS90" s="217"/>
      <c r="AT90" s="217"/>
    </row>
    <row r="91" spans="7:46" ht="15.75">
      <c r="G91" s="1"/>
      <c r="H91" s="1"/>
      <c r="I91" s="1"/>
      <c r="J91" s="1"/>
      <c r="K91" s="1"/>
      <c r="L91" s="1"/>
      <c r="M91" s="1"/>
      <c r="N91" s="1"/>
      <c r="O91" s="1"/>
      <c r="P91" s="1"/>
      <c r="AH91" s="166"/>
      <c r="AI91" s="166"/>
      <c r="AJ91" s="166"/>
      <c r="AK91" s="166"/>
      <c r="AL91" s="166"/>
      <c r="AM91" s="214"/>
      <c r="AN91" s="217"/>
      <c r="AO91" s="214"/>
      <c r="AP91" s="217"/>
      <c r="AQ91" s="214"/>
      <c r="AR91" s="217"/>
      <c r="AS91" s="217"/>
      <c r="AT91" s="217"/>
    </row>
    <row r="92" spans="7:46" ht="15.75">
      <c r="G92" s="1"/>
      <c r="H92" s="1"/>
      <c r="I92" s="1"/>
      <c r="J92" s="1"/>
      <c r="K92" s="1"/>
      <c r="L92" s="1"/>
      <c r="M92" s="1"/>
      <c r="N92" s="1"/>
      <c r="O92" s="1"/>
      <c r="P92" s="1"/>
      <c r="AH92" s="166"/>
      <c r="AI92" s="166"/>
      <c r="AJ92" s="166"/>
      <c r="AK92" s="166"/>
      <c r="AL92" s="166"/>
      <c r="AM92" s="214"/>
      <c r="AN92" s="217"/>
      <c r="AO92" s="214"/>
      <c r="AP92" s="217"/>
      <c r="AQ92" s="214"/>
      <c r="AR92" s="217"/>
      <c r="AS92" s="217"/>
      <c r="AT92" s="217"/>
    </row>
    <row r="93" spans="7:46" ht="15.75">
      <c r="G93" s="1"/>
      <c r="H93" s="1"/>
      <c r="I93" s="1"/>
      <c r="J93" s="1"/>
      <c r="K93" s="1"/>
      <c r="L93" s="1"/>
      <c r="M93" s="1"/>
      <c r="N93" s="1"/>
      <c r="O93" s="1"/>
      <c r="P93" s="1"/>
      <c r="AH93" s="166"/>
      <c r="AI93" s="166"/>
      <c r="AJ93" s="166"/>
      <c r="AK93" s="166"/>
      <c r="AL93" s="166"/>
      <c r="AM93" s="214"/>
      <c r="AN93" s="217"/>
      <c r="AO93" s="214"/>
      <c r="AP93" s="217"/>
      <c r="AQ93" s="214"/>
      <c r="AR93" s="217"/>
      <c r="AS93" s="217"/>
      <c r="AT93" s="217"/>
    </row>
    <row r="94" spans="7:46" ht="15.75">
      <c r="G94" s="1"/>
      <c r="H94" s="1"/>
      <c r="I94" s="1"/>
      <c r="J94" s="1"/>
      <c r="K94" s="1"/>
      <c r="L94" s="1"/>
      <c r="M94" s="1"/>
      <c r="N94" s="1"/>
      <c r="O94" s="1"/>
      <c r="P94" s="1"/>
      <c r="AH94" s="166"/>
      <c r="AI94" s="166"/>
      <c r="AJ94" s="166"/>
      <c r="AK94" s="166"/>
      <c r="AL94" s="166"/>
      <c r="AM94" s="214"/>
      <c r="AN94" s="217"/>
      <c r="AO94" s="214"/>
      <c r="AP94" s="217"/>
      <c r="AQ94" s="214"/>
      <c r="AR94" s="217"/>
      <c r="AS94" s="217"/>
      <c r="AT94" s="217"/>
    </row>
    <row r="95" spans="7:46" ht="15.75">
      <c r="G95" s="1"/>
      <c r="H95" s="1"/>
      <c r="I95" s="1"/>
      <c r="J95" s="1"/>
      <c r="K95" s="1"/>
      <c r="L95" s="1"/>
      <c r="M95" s="1"/>
      <c r="N95" s="1"/>
      <c r="O95" s="1"/>
      <c r="P95" s="1"/>
      <c r="AH95" s="166"/>
      <c r="AI95" s="166"/>
      <c r="AJ95" s="166"/>
      <c r="AK95" s="166"/>
      <c r="AL95" s="166"/>
      <c r="AM95" s="214"/>
      <c r="AN95" s="217"/>
      <c r="AO95" s="214"/>
      <c r="AP95" s="217"/>
      <c r="AQ95" s="214"/>
      <c r="AR95" s="217"/>
      <c r="AS95" s="217"/>
      <c r="AT95" s="217"/>
    </row>
    <row r="96" spans="7:46" ht="15.75">
      <c r="G96" s="1"/>
      <c r="H96" s="1"/>
      <c r="I96" s="1"/>
      <c r="J96" s="1"/>
      <c r="K96" s="1"/>
      <c r="L96" s="1"/>
      <c r="M96" s="1"/>
      <c r="N96" s="1"/>
      <c r="O96" s="1"/>
      <c r="P96" s="1"/>
      <c r="AH96" s="166"/>
      <c r="AI96" s="166"/>
      <c r="AJ96" s="166"/>
      <c r="AK96" s="166"/>
      <c r="AL96" s="166"/>
      <c r="AM96" s="214"/>
      <c r="AN96" s="217"/>
      <c r="AO96" s="214"/>
      <c r="AP96" s="217"/>
      <c r="AQ96" s="214"/>
      <c r="AR96" s="217"/>
      <c r="AS96" s="217"/>
      <c r="AT96" s="217"/>
    </row>
    <row r="97" spans="7:46" ht="15.75">
      <c r="G97" s="1"/>
      <c r="H97" s="1"/>
      <c r="I97" s="1"/>
      <c r="J97" s="1"/>
      <c r="K97" s="1"/>
      <c r="L97" s="1"/>
      <c r="M97" s="1"/>
      <c r="N97" s="1"/>
      <c r="O97" s="1"/>
      <c r="P97" s="1"/>
      <c r="AH97" s="166"/>
      <c r="AI97" s="166"/>
      <c r="AJ97" s="166"/>
      <c r="AK97" s="166"/>
      <c r="AL97" s="166"/>
      <c r="AM97" s="214"/>
      <c r="AN97" s="217"/>
      <c r="AO97" s="214"/>
      <c r="AP97" s="217"/>
      <c r="AQ97" s="214"/>
      <c r="AR97" s="217"/>
      <c r="AS97" s="217"/>
      <c r="AT97" s="217"/>
    </row>
    <row r="98" spans="7:46" ht="15.75">
      <c r="G98" s="1"/>
      <c r="H98" s="1"/>
      <c r="I98" s="1"/>
      <c r="J98" s="1"/>
      <c r="K98" s="1"/>
      <c r="L98" s="1"/>
      <c r="M98" s="1"/>
      <c r="N98" s="1"/>
      <c r="O98" s="1"/>
      <c r="P98" s="1"/>
      <c r="AH98" s="166"/>
      <c r="AI98" s="166"/>
      <c r="AJ98" s="166"/>
      <c r="AK98" s="166"/>
      <c r="AL98" s="166"/>
      <c r="AM98" s="214"/>
      <c r="AN98" s="217"/>
      <c r="AO98" s="214"/>
      <c r="AP98" s="217"/>
      <c r="AQ98" s="214"/>
      <c r="AR98" s="217"/>
      <c r="AS98" s="217"/>
      <c r="AT98" s="217"/>
    </row>
    <row r="99" spans="7:46" ht="15.75">
      <c r="G99" s="1"/>
      <c r="H99" s="1"/>
      <c r="I99" s="1"/>
      <c r="J99" s="1"/>
      <c r="K99" s="1"/>
      <c r="L99" s="1"/>
      <c r="M99" s="1"/>
      <c r="N99" s="1"/>
      <c r="O99" s="1"/>
      <c r="P99" s="1"/>
      <c r="AH99" s="166"/>
      <c r="AI99" s="166"/>
      <c r="AJ99" s="166"/>
      <c r="AK99" s="166"/>
      <c r="AL99" s="166"/>
      <c r="AM99" s="214"/>
      <c r="AN99" s="217"/>
      <c r="AO99" s="214"/>
      <c r="AP99" s="217"/>
      <c r="AQ99" s="214"/>
      <c r="AR99" s="217"/>
      <c r="AS99" s="217"/>
      <c r="AT99" s="217"/>
    </row>
    <row r="100" spans="7:46" ht="15.7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66"/>
      <c r="AI100" s="166"/>
      <c r="AJ100" s="166"/>
      <c r="AK100" s="166"/>
      <c r="AL100" s="166"/>
      <c r="AM100" s="214"/>
      <c r="AN100" s="217"/>
      <c r="AO100" s="214"/>
      <c r="AP100" s="217"/>
      <c r="AQ100" s="214"/>
      <c r="AR100" s="217"/>
      <c r="AS100" s="217"/>
      <c r="AT100" s="217"/>
    </row>
    <row r="101" spans="7:46" ht="15.7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66"/>
      <c r="AI101" s="166"/>
      <c r="AJ101" s="166"/>
      <c r="AK101" s="166"/>
      <c r="AL101" s="166"/>
      <c r="AM101" s="214"/>
      <c r="AN101" s="217"/>
      <c r="AO101" s="214"/>
      <c r="AP101" s="217"/>
      <c r="AQ101" s="214"/>
      <c r="AR101" s="217"/>
      <c r="AS101" s="217"/>
      <c r="AT101" s="217"/>
    </row>
    <row r="102" spans="7:46" ht="15.7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66"/>
      <c r="AI102" s="166"/>
      <c r="AJ102" s="166"/>
      <c r="AK102" s="166"/>
      <c r="AL102" s="166"/>
      <c r="AM102" s="214"/>
      <c r="AN102" s="217"/>
      <c r="AO102" s="214"/>
      <c r="AP102" s="217"/>
      <c r="AQ102" s="214"/>
      <c r="AR102" s="217"/>
      <c r="AS102" s="217"/>
      <c r="AT102" s="217"/>
    </row>
    <row r="103" spans="7:46" ht="15.7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66"/>
      <c r="AI103" s="166"/>
      <c r="AJ103" s="166"/>
      <c r="AK103" s="166"/>
      <c r="AL103" s="166"/>
      <c r="AM103" s="214"/>
      <c r="AN103" s="217"/>
      <c r="AO103" s="214"/>
      <c r="AP103" s="217"/>
      <c r="AQ103" s="214"/>
      <c r="AR103" s="217"/>
      <c r="AS103" s="217"/>
      <c r="AT103" s="217"/>
    </row>
    <row r="104" spans="7:46" ht="15.7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66"/>
      <c r="AI104" s="166"/>
      <c r="AJ104" s="166"/>
      <c r="AK104" s="166"/>
      <c r="AL104" s="166"/>
      <c r="AM104" s="214"/>
      <c r="AN104" s="217"/>
      <c r="AO104" s="214"/>
      <c r="AP104" s="217"/>
      <c r="AQ104" s="214"/>
      <c r="AR104" s="217"/>
      <c r="AS104" s="217"/>
      <c r="AT104" s="217"/>
    </row>
    <row r="105" spans="7:46" ht="15.7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66"/>
      <c r="AI105" s="166"/>
      <c r="AJ105" s="166"/>
      <c r="AK105" s="166"/>
      <c r="AL105" s="166"/>
      <c r="AM105" s="214"/>
      <c r="AN105" s="217"/>
      <c r="AO105" s="214"/>
      <c r="AP105" s="217"/>
      <c r="AQ105" s="214"/>
      <c r="AR105" s="217"/>
      <c r="AS105" s="217"/>
      <c r="AT105" s="217"/>
    </row>
    <row r="106" spans="7:46" ht="15.7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66"/>
      <c r="AI106" s="166"/>
      <c r="AJ106" s="166"/>
      <c r="AK106" s="166"/>
      <c r="AL106" s="166"/>
      <c r="AM106" s="214"/>
      <c r="AN106" s="217"/>
      <c r="AO106" s="214"/>
      <c r="AP106" s="217"/>
      <c r="AQ106" s="214"/>
      <c r="AR106" s="217"/>
      <c r="AS106" s="217"/>
      <c r="AT106" s="217"/>
    </row>
    <row r="107" spans="7:46" ht="15.7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66"/>
      <c r="AI107" s="166"/>
      <c r="AJ107" s="166"/>
      <c r="AK107" s="166"/>
      <c r="AL107" s="166"/>
      <c r="AM107" s="214"/>
      <c r="AN107" s="217"/>
      <c r="AO107" s="214"/>
      <c r="AP107" s="217"/>
      <c r="AQ107" s="214"/>
      <c r="AR107" s="217"/>
      <c r="AS107" s="217"/>
      <c r="AT107" s="217"/>
    </row>
    <row r="108" spans="7:46" ht="15.7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66"/>
      <c r="AI108" s="166"/>
      <c r="AJ108" s="166"/>
      <c r="AK108" s="166"/>
      <c r="AL108" s="166"/>
      <c r="AM108" s="214"/>
      <c r="AN108" s="217"/>
      <c r="AO108" s="214"/>
      <c r="AP108" s="217"/>
      <c r="AQ108" s="214"/>
      <c r="AR108" s="217"/>
      <c r="AS108" s="217"/>
      <c r="AT108" s="217"/>
    </row>
    <row r="109" spans="7:46" ht="15.7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66"/>
      <c r="AI109" s="166"/>
      <c r="AJ109" s="166"/>
      <c r="AK109" s="166"/>
      <c r="AL109" s="166"/>
      <c r="AM109" s="214"/>
      <c r="AN109" s="217"/>
      <c r="AO109" s="214"/>
      <c r="AP109" s="217"/>
      <c r="AQ109" s="214"/>
      <c r="AR109" s="217"/>
      <c r="AS109" s="217"/>
      <c r="AT109" s="217"/>
    </row>
    <row r="110" spans="7:46" ht="15.7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66"/>
      <c r="AI110" s="166"/>
      <c r="AJ110" s="166"/>
      <c r="AK110" s="166"/>
      <c r="AL110" s="166"/>
      <c r="AM110" s="214"/>
      <c r="AN110" s="217"/>
      <c r="AO110" s="214"/>
      <c r="AP110" s="217"/>
      <c r="AQ110" s="214"/>
      <c r="AR110" s="217"/>
      <c r="AS110" s="217"/>
      <c r="AT110" s="217"/>
    </row>
    <row r="111" spans="7:46" ht="15.7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66"/>
      <c r="AI111" s="166"/>
      <c r="AJ111" s="166"/>
      <c r="AK111" s="166"/>
      <c r="AL111" s="166"/>
      <c r="AM111" s="214"/>
      <c r="AN111" s="217"/>
      <c r="AO111" s="214"/>
      <c r="AP111" s="217"/>
      <c r="AQ111" s="214"/>
      <c r="AR111" s="217"/>
      <c r="AS111" s="217"/>
      <c r="AT111" s="217"/>
    </row>
    <row r="112" spans="7:46" ht="15.7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66"/>
      <c r="AI112" s="166"/>
      <c r="AJ112" s="166"/>
      <c r="AK112" s="166"/>
      <c r="AL112" s="166"/>
      <c r="AM112" s="214"/>
      <c r="AN112" s="217"/>
      <c r="AO112" s="214"/>
      <c r="AP112" s="217"/>
      <c r="AQ112" s="214"/>
      <c r="AR112" s="217"/>
      <c r="AS112" s="217"/>
      <c r="AT112" s="217"/>
    </row>
    <row r="113" spans="7:46" ht="15.7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66"/>
      <c r="AI113" s="166"/>
      <c r="AJ113" s="166"/>
      <c r="AK113" s="166"/>
      <c r="AL113" s="166"/>
      <c r="AM113" s="214"/>
      <c r="AN113" s="217"/>
      <c r="AO113" s="214"/>
      <c r="AP113" s="217"/>
      <c r="AQ113" s="214"/>
      <c r="AR113" s="217"/>
      <c r="AS113" s="217"/>
      <c r="AT113" s="217"/>
    </row>
    <row r="114" spans="7:46" ht="15.7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66"/>
      <c r="AI114" s="166"/>
      <c r="AJ114" s="166"/>
      <c r="AK114" s="166"/>
      <c r="AL114" s="166"/>
      <c r="AM114" s="214"/>
      <c r="AN114" s="217"/>
      <c r="AO114" s="214"/>
      <c r="AP114" s="217"/>
      <c r="AQ114" s="214"/>
      <c r="AR114" s="217"/>
      <c r="AS114" s="217"/>
      <c r="AT114" s="217"/>
    </row>
    <row r="115" spans="7:46" ht="15.7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66"/>
      <c r="AI115" s="166"/>
      <c r="AJ115" s="166"/>
      <c r="AK115" s="166"/>
      <c r="AL115" s="166"/>
      <c r="AM115" s="214"/>
      <c r="AN115" s="217"/>
      <c r="AO115" s="214"/>
      <c r="AP115" s="217"/>
      <c r="AQ115" s="214"/>
      <c r="AR115" s="217"/>
      <c r="AS115" s="217"/>
      <c r="AT115" s="217"/>
    </row>
    <row r="116" spans="7:46" ht="15.7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66"/>
      <c r="AI116" s="166"/>
      <c r="AJ116" s="166"/>
      <c r="AK116" s="166"/>
      <c r="AL116" s="166"/>
      <c r="AM116" s="214"/>
      <c r="AN116" s="217"/>
      <c r="AO116" s="214"/>
      <c r="AP116" s="217"/>
      <c r="AQ116" s="214"/>
      <c r="AR116" s="217"/>
      <c r="AS116" s="217"/>
      <c r="AT116" s="217"/>
    </row>
    <row r="117" spans="7:46" ht="15.7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66"/>
      <c r="AI117" s="166"/>
      <c r="AJ117" s="166"/>
      <c r="AK117" s="166"/>
      <c r="AL117" s="166"/>
      <c r="AM117" s="214"/>
      <c r="AN117" s="217"/>
      <c r="AO117" s="214"/>
      <c r="AP117" s="217"/>
      <c r="AQ117" s="214"/>
      <c r="AR117" s="217"/>
      <c r="AS117" s="217"/>
      <c r="AT117" s="217"/>
    </row>
    <row r="118" spans="7:46" ht="15.7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66"/>
      <c r="AI118" s="166"/>
      <c r="AJ118" s="166"/>
      <c r="AK118" s="166"/>
      <c r="AL118" s="166"/>
      <c r="AM118" s="214"/>
      <c r="AN118" s="217"/>
      <c r="AO118" s="214"/>
      <c r="AP118" s="217"/>
      <c r="AQ118" s="214"/>
      <c r="AR118" s="217"/>
      <c r="AS118" s="217"/>
      <c r="AT118" s="217"/>
    </row>
    <row r="119" spans="7:46" ht="15.7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66"/>
      <c r="AI119" s="166"/>
      <c r="AJ119" s="166"/>
      <c r="AK119" s="166"/>
      <c r="AL119" s="166"/>
      <c r="AM119" s="214"/>
      <c r="AN119" s="217"/>
      <c r="AO119" s="214"/>
      <c r="AP119" s="217"/>
      <c r="AQ119" s="214"/>
      <c r="AR119" s="217"/>
      <c r="AS119" s="217"/>
      <c r="AT119" s="217"/>
    </row>
    <row r="120" spans="7:46" ht="15.7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66"/>
      <c r="AI120" s="166"/>
      <c r="AJ120" s="166"/>
      <c r="AK120" s="166"/>
      <c r="AL120" s="166"/>
      <c r="AM120" s="214"/>
      <c r="AN120" s="217"/>
      <c r="AO120" s="214"/>
      <c r="AP120" s="217"/>
      <c r="AQ120" s="214"/>
      <c r="AR120" s="217"/>
      <c r="AS120" s="217"/>
      <c r="AT120" s="217"/>
    </row>
    <row r="121" spans="7:46" ht="15.7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66"/>
      <c r="AI121" s="166"/>
      <c r="AJ121" s="166"/>
      <c r="AK121" s="166"/>
      <c r="AL121" s="166"/>
      <c r="AM121" s="214"/>
      <c r="AN121" s="217"/>
      <c r="AO121" s="214"/>
      <c r="AP121" s="217"/>
      <c r="AQ121" s="214"/>
      <c r="AR121" s="217"/>
      <c r="AS121" s="217"/>
      <c r="AT121" s="217"/>
    </row>
    <row r="122" spans="7:46" ht="15.7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66"/>
      <c r="AI122" s="166"/>
      <c r="AJ122" s="166"/>
      <c r="AK122" s="166"/>
      <c r="AL122" s="166"/>
      <c r="AM122" s="214"/>
      <c r="AN122" s="217"/>
      <c r="AO122" s="214"/>
      <c r="AP122" s="217"/>
      <c r="AQ122" s="214"/>
      <c r="AR122" s="217"/>
      <c r="AS122" s="217"/>
      <c r="AT122" s="217"/>
    </row>
    <row r="123" spans="7:46" ht="15.7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66"/>
      <c r="AI123" s="166"/>
      <c r="AJ123" s="166"/>
      <c r="AK123" s="166"/>
      <c r="AL123" s="166"/>
      <c r="AM123" s="214"/>
      <c r="AN123" s="217"/>
      <c r="AO123" s="214"/>
      <c r="AP123" s="217"/>
      <c r="AQ123" s="214"/>
      <c r="AR123" s="217"/>
      <c r="AS123" s="217"/>
      <c r="AT123" s="217"/>
    </row>
    <row r="124" spans="7:46" ht="15.7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66"/>
      <c r="AI124" s="166"/>
      <c r="AJ124" s="166"/>
      <c r="AK124" s="166"/>
      <c r="AL124" s="166"/>
      <c r="AM124" s="214"/>
      <c r="AN124" s="217"/>
      <c r="AO124" s="214"/>
      <c r="AP124" s="217"/>
      <c r="AQ124" s="214"/>
      <c r="AR124" s="217"/>
      <c r="AS124" s="217"/>
      <c r="AT124" s="217"/>
    </row>
    <row r="125" spans="7:46" ht="15.7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66"/>
      <c r="AI125" s="166"/>
      <c r="AJ125" s="166"/>
      <c r="AK125" s="166"/>
      <c r="AL125" s="166"/>
      <c r="AM125" s="214"/>
      <c r="AN125" s="217"/>
      <c r="AO125" s="214"/>
      <c r="AP125" s="217"/>
      <c r="AQ125" s="214"/>
      <c r="AR125" s="217"/>
      <c r="AS125" s="217"/>
      <c r="AT125" s="217"/>
    </row>
    <row r="126" spans="7:46" ht="15.7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66"/>
      <c r="AI126" s="166"/>
      <c r="AJ126" s="166"/>
      <c r="AK126" s="166"/>
      <c r="AL126" s="166"/>
      <c r="AM126" s="214"/>
      <c r="AN126" s="217"/>
      <c r="AO126" s="214"/>
      <c r="AP126" s="217"/>
      <c r="AQ126" s="214"/>
      <c r="AR126" s="217"/>
      <c r="AS126" s="217"/>
      <c r="AT126" s="217"/>
    </row>
    <row r="127" spans="7:46" ht="15.7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66"/>
      <c r="AI127" s="166"/>
      <c r="AJ127" s="166"/>
      <c r="AK127" s="166"/>
      <c r="AL127" s="166"/>
      <c r="AM127" s="214"/>
      <c r="AN127" s="217"/>
      <c r="AO127" s="214"/>
      <c r="AP127" s="217"/>
      <c r="AQ127" s="214"/>
      <c r="AR127" s="217"/>
      <c r="AS127" s="217"/>
      <c r="AT127" s="217"/>
    </row>
    <row r="128" spans="7:46" ht="15.7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66"/>
      <c r="AI128" s="166"/>
      <c r="AJ128" s="166"/>
      <c r="AK128" s="166"/>
      <c r="AL128" s="166"/>
      <c r="AM128" s="214"/>
      <c r="AN128" s="217"/>
      <c r="AO128" s="214"/>
      <c r="AP128" s="217"/>
      <c r="AQ128" s="214"/>
      <c r="AR128" s="217"/>
      <c r="AS128" s="217"/>
      <c r="AT128" s="217"/>
    </row>
    <row r="129" spans="7:46" ht="15.75">
      <c r="G129" s="1"/>
      <c r="H129" s="1"/>
      <c r="I129" s="1"/>
      <c r="J129" s="1"/>
      <c r="K129" s="1"/>
      <c r="L129" s="1"/>
      <c r="M129" s="1"/>
      <c r="N129" s="1"/>
      <c r="O129" s="1"/>
      <c r="P129" s="1"/>
      <c r="AH129" s="166"/>
      <c r="AI129" s="166"/>
      <c r="AJ129" s="166"/>
      <c r="AK129" s="166"/>
      <c r="AL129" s="166"/>
      <c r="AM129" s="214"/>
      <c r="AN129" s="217"/>
      <c r="AO129" s="214"/>
      <c r="AP129" s="217"/>
      <c r="AQ129" s="214"/>
      <c r="AR129" s="217"/>
      <c r="AS129" s="217"/>
      <c r="AT129" s="217"/>
    </row>
    <row r="130" spans="7:46" ht="15.75">
      <c r="G130" s="1"/>
      <c r="H130" s="1"/>
      <c r="I130" s="1"/>
      <c r="J130" s="1"/>
      <c r="K130" s="1"/>
      <c r="L130" s="1"/>
      <c r="M130" s="1"/>
      <c r="N130" s="1"/>
      <c r="O130" s="1"/>
      <c r="P130" s="1"/>
      <c r="AH130" s="166"/>
      <c r="AI130" s="166"/>
      <c r="AJ130" s="166"/>
      <c r="AK130" s="166"/>
      <c r="AL130" s="166"/>
      <c r="AM130" s="214"/>
      <c r="AN130" s="217"/>
      <c r="AO130" s="214"/>
      <c r="AP130" s="217"/>
      <c r="AQ130" s="214"/>
      <c r="AR130" s="217"/>
      <c r="AS130" s="217"/>
      <c r="AT130" s="217"/>
    </row>
    <row r="131" spans="7:46" ht="15.75">
      <c r="G131" s="1"/>
      <c r="H131" s="1"/>
      <c r="I131" s="1"/>
      <c r="J131" s="1"/>
      <c r="K131" s="1"/>
      <c r="L131" s="1"/>
      <c r="M131" s="1"/>
      <c r="N131" s="1"/>
      <c r="O131" s="1"/>
      <c r="P131" s="1"/>
      <c r="AH131" s="166"/>
      <c r="AI131" s="166"/>
      <c r="AJ131" s="166"/>
      <c r="AK131" s="166"/>
      <c r="AL131" s="166"/>
      <c r="AM131" s="214"/>
      <c r="AN131" s="217"/>
      <c r="AO131" s="214"/>
      <c r="AP131" s="217"/>
      <c r="AQ131" s="214"/>
      <c r="AR131" s="217"/>
      <c r="AS131" s="217"/>
      <c r="AT131" s="217"/>
    </row>
    <row r="132" spans="7:46" ht="15.75">
      <c r="G132" s="1"/>
      <c r="H132" s="1"/>
      <c r="I132" s="1"/>
      <c r="J132" s="1"/>
      <c r="K132" s="1"/>
      <c r="L132" s="1"/>
      <c r="M132" s="1"/>
      <c r="N132" s="1"/>
      <c r="O132" s="1"/>
      <c r="P132" s="1"/>
      <c r="AH132" s="166"/>
      <c r="AI132" s="166"/>
      <c r="AJ132" s="166"/>
      <c r="AK132" s="166"/>
      <c r="AL132" s="166"/>
      <c r="AM132" s="214"/>
      <c r="AN132" s="217"/>
      <c r="AO132" s="214"/>
      <c r="AP132" s="217"/>
      <c r="AQ132" s="214"/>
      <c r="AR132" s="217"/>
      <c r="AS132" s="217"/>
      <c r="AT132" s="217"/>
    </row>
    <row r="133" spans="7:16" ht="15.7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ht="15.7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ht="15.7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ht="15.7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ht="15.7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ht="15.7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ht="15.7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ht="15.7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ht="15.7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ht="15.7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ht="15.7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ht="15.7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ht="15.7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ht="15.7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ht="15.7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ht="15.7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ht="15.7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ht="15.7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ht="15.7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ht="15.7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ht="15.7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ht="15.7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ht="15.7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ht="15.7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ht="15.7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ht="15.7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ht="15.7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ht="15.7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ht="15.7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ht="15.7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ht="15.7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ht="15.7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ht="15.7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ht="15.7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ht="15.7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ht="15.7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ht="15.7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ht="15.7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ht="15.7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ht="15.7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ht="15.7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ht="15.7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ht="15.7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ht="15.7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ht="15.7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ht="15.7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ht="15.7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ht="15.7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ht="15.7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ht="15.7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ht="15.7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ht="15.7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ht="15.7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ht="15.7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ht="15.7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ht="15.7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ht="15.7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ht="15.7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ht="15.7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ht="15.7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ht="15.7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ht="15.7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ht="15.7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ht="15.7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ht="15.7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ht="15.7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ht="15.7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ht="15.7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ht="15.7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ht="15.7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ht="15.7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ht="15.7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ht="15.7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ht="15.7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ht="15.7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ht="15.7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ht="15.7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ht="15.7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ht="15.7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ht="15.7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ht="15.7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ht="15.7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ht="15.7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ht="15.7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ht="15.7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ht="15.7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ht="15.7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ht="15.7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ht="15.7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ht="15.7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ht="15.7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ht="15.7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ht="15.7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ht="15.7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ht="15.7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ht="15.7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ht="15.7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ht="15.7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ht="15.7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ht="15.7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ht="15.7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ht="15.7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ht="15.7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ht="15.7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ht="15.7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ht="15.7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ht="15.7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ht="15.7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ht="15.7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ht="15.7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ht="15.7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ht="15.7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ht="15.7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ht="15.7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ht="15.7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ht="15.7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ht="15.7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ht="15.7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ht="15.7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ht="15.7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ht="15.7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ht="15.7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ht="15.7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ht="15.7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ht="15.7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ht="15.7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ht="15.7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ht="15.7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ht="15.7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ht="15.7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ht="15.7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ht="15.7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ht="15.7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ht="15.7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ht="15.7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ht="15.7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ht="15.7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ht="15.7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ht="15.7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ht="15.7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ht="15.7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ht="15.7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ht="15.7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ht="15.7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ht="15.7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ht="15.7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ht="15.7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ht="15.7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ht="15.7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ht="15.7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ht="15.7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ht="15.7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ht="15.7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ht="15.7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ht="15.7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ht="15.7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ht="15.7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ht="15.7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ht="15.7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ht="15.7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ht="15.75"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7:16" ht="15.75"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7:16" ht="15.75"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7:16" ht="15.75"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7:16" ht="15.75">
      <c r="G297" s="1"/>
      <c r="H297" s="1"/>
      <c r="I297" s="1"/>
      <c r="J297" s="1"/>
      <c r="K297" s="1"/>
      <c r="L297" s="1"/>
      <c r="M297" s="1"/>
      <c r="N297" s="1"/>
      <c r="O297" s="1"/>
      <c r="P297" s="1"/>
    </row>
  </sheetData>
  <sheetProtection/>
  <mergeCells count="111">
    <mergeCell ref="HU16:HV16"/>
    <mergeCell ref="HG16:HH16"/>
    <mergeCell ref="AS16:AT16"/>
    <mergeCell ref="A62:HX63"/>
    <mergeCell ref="FU16:FV16"/>
    <mergeCell ref="FW16:FX16"/>
    <mergeCell ref="FY16:FZ16"/>
    <mergeCell ref="GA16:GB16"/>
    <mergeCell ref="FI16:FJ16"/>
    <mergeCell ref="FG16:FH16"/>
    <mergeCell ref="HO16:HP16"/>
    <mergeCell ref="A4:FJ4"/>
    <mergeCell ref="A5:FJ5"/>
    <mergeCell ref="FE16:FF16"/>
    <mergeCell ref="EY16:EZ16"/>
    <mergeCell ref="DI16:DJ16"/>
    <mergeCell ref="EU16:EV16"/>
    <mergeCell ref="EC16:ED16"/>
    <mergeCell ref="EK16:EL16"/>
    <mergeCell ref="DK16:DL16"/>
    <mergeCell ref="EW16:EX16"/>
    <mergeCell ref="EG16:EH16"/>
    <mergeCell ref="EQ16:ER16"/>
    <mergeCell ref="DU16:DV16"/>
    <mergeCell ref="DS16:DT16"/>
    <mergeCell ref="DM16:DN16"/>
    <mergeCell ref="EI16:EJ16"/>
    <mergeCell ref="DQ16:DR16"/>
    <mergeCell ref="FC16:FD16"/>
    <mergeCell ref="FA16:FB16"/>
    <mergeCell ref="DW16:DX16"/>
    <mergeCell ref="AG72:AT72"/>
    <mergeCell ref="CS16:CT16"/>
    <mergeCell ref="DO16:DP16"/>
    <mergeCell ref="CU16:CV16"/>
    <mergeCell ref="EE16:EF16"/>
    <mergeCell ref="EA16:EB16"/>
    <mergeCell ref="DY16:DZ16"/>
    <mergeCell ref="BU16:BV16"/>
    <mergeCell ref="AE16:AF16"/>
    <mergeCell ref="AI16:AJ16"/>
    <mergeCell ref="BO16:BP16"/>
    <mergeCell ref="BK16:BL16"/>
    <mergeCell ref="AK16:AL16"/>
    <mergeCell ref="AO16:AP16"/>
    <mergeCell ref="BG16:BH16"/>
    <mergeCell ref="BE16:BF16"/>
    <mergeCell ref="BS16:BT16"/>
    <mergeCell ref="BQ16:BR16"/>
    <mergeCell ref="AM16:AN16"/>
    <mergeCell ref="AY16:AZ16"/>
    <mergeCell ref="ES16:ET16"/>
    <mergeCell ref="CM16:CN16"/>
    <mergeCell ref="CK16:CL16"/>
    <mergeCell ref="CC16:CD16"/>
    <mergeCell ref="EO16:EP16"/>
    <mergeCell ref="DA16:DB16"/>
    <mergeCell ref="CY16:CZ16"/>
    <mergeCell ref="DC16:DD16"/>
    <mergeCell ref="CW16:CX16"/>
    <mergeCell ref="CI16:CJ16"/>
    <mergeCell ref="CO16:CP16"/>
    <mergeCell ref="AG71:AT71"/>
    <mergeCell ref="CE16:CF16"/>
    <mergeCell ref="AG16:AH16"/>
    <mergeCell ref="BC16:BD16"/>
    <mergeCell ref="BA16:BB16"/>
    <mergeCell ref="CA16:CB16"/>
    <mergeCell ref="BW16:BX16"/>
    <mergeCell ref="BM16:BN16"/>
    <mergeCell ref="BI16:BJ16"/>
    <mergeCell ref="HK16:HL16"/>
    <mergeCell ref="B12:DZ12"/>
    <mergeCell ref="B13:DZ13"/>
    <mergeCell ref="AW16:AX16"/>
    <mergeCell ref="DG16:DH16"/>
    <mergeCell ref="BY16:BZ16"/>
    <mergeCell ref="EM16:EN16"/>
    <mergeCell ref="CQ16:CR16"/>
    <mergeCell ref="CG16:CH16"/>
    <mergeCell ref="DE16:DF16"/>
    <mergeCell ref="FQ16:FR16"/>
    <mergeCell ref="GO16:GP16"/>
    <mergeCell ref="FS16:FT16"/>
    <mergeCell ref="HY16:HZ16"/>
    <mergeCell ref="HW17:HX17"/>
    <mergeCell ref="HY17:HZ17"/>
    <mergeCell ref="HW16:HX16"/>
    <mergeCell ref="HC16:HD16"/>
    <mergeCell ref="GC16:GD16"/>
    <mergeCell ref="GE16:GF16"/>
    <mergeCell ref="GY16:GZ16"/>
    <mergeCell ref="HA16:HB16"/>
    <mergeCell ref="GG16:GH16"/>
    <mergeCell ref="FK16:FL16"/>
    <mergeCell ref="GG17:GH17"/>
    <mergeCell ref="GI16:GJ16"/>
    <mergeCell ref="GK16:GL16"/>
    <mergeCell ref="GM16:GN16"/>
    <mergeCell ref="FM16:FN16"/>
    <mergeCell ref="FO16:FP16"/>
    <mergeCell ref="HS16:HT16"/>
    <mergeCell ref="HQ16:HR16"/>
    <mergeCell ref="HM16:HN16"/>
    <mergeCell ref="HI16:HJ16"/>
    <mergeCell ref="HE16:HF16"/>
    <mergeCell ref="AQ16:AR16"/>
    <mergeCell ref="GQ16:GR16"/>
    <mergeCell ref="GS16:GT16"/>
    <mergeCell ref="GU16:GV16"/>
    <mergeCell ref="GW16:GX16"/>
  </mergeCells>
  <printOptions/>
  <pageMargins left="0.36" right="0.11811023622047245" top="0.56" bottom="0.4724409448818898" header="0.15748031496062992" footer="0.275590551181102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NDEREYIMANA FULGENCE</cp:lastModifiedBy>
  <cp:lastPrinted>2015-08-05T08:34:36Z</cp:lastPrinted>
  <dcterms:created xsi:type="dcterms:W3CDTF">2001-02-12T14:56:52Z</dcterms:created>
  <dcterms:modified xsi:type="dcterms:W3CDTF">2016-10-25T14:08:39Z</dcterms:modified>
  <cp:category/>
  <cp:version/>
  <cp:contentType/>
  <cp:contentStatus/>
</cp:coreProperties>
</file>