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8550" activeTab="0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<sst xmlns="http://schemas.openxmlformats.org/spreadsheetml/2006/main" count="108" uniqueCount="52">
  <si>
    <t xml:space="preserve"> </t>
  </si>
  <si>
    <t xml:space="preserve">   Total</t>
  </si>
  <si>
    <t>Total</t>
  </si>
  <si>
    <t>Description of data</t>
  </si>
  <si>
    <t>Excel File Name:</t>
  </si>
  <si>
    <t>Available from Web Page:</t>
  </si>
  <si>
    <t>Source:</t>
  </si>
  <si>
    <t>http://www.brb.bi/fr/content/monnaie-et-crédit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</si>
  <si>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</si>
  <si>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</si>
  <si>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</si>
  <si>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</si>
  <si>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2017</t>
  </si>
  <si>
    <t>Banque de la République du Burundi</t>
  </si>
  <si>
    <t>CONTENTS</t>
  </si>
  <si>
    <t>Click in this sheet to see data</t>
  </si>
  <si>
    <t>Sheet's name</t>
  </si>
  <si>
    <t>Frequency</t>
  </si>
  <si>
    <t>The most recent data</t>
  </si>
  <si>
    <t>Monthly</t>
  </si>
  <si>
    <t>Quarterly</t>
  </si>
  <si>
    <t>Foreign exchange reserve.xls</t>
  </si>
  <si>
    <t>FOREIGN EXCHANGE RESERVES</t>
  </si>
  <si>
    <t>Monthly Foreign exchange reserves</t>
  </si>
  <si>
    <t>Quarterly Foreign exchange reserves</t>
  </si>
  <si>
    <t>Annual Foreign exchange reserves</t>
  </si>
  <si>
    <t>Annual</t>
  </si>
  <si>
    <t>Publication date</t>
  </si>
  <si>
    <t>Foreign exchange reserves are given by the sum of foreign assets of the BRB and Commercial Banks minus their external liabilities</t>
  </si>
  <si>
    <t>Foreign Assets</t>
  </si>
  <si>
    <t>Official Reserves</t>
  </si>
  <si>
    <t>Other Foreign Assets</t>
  </si>
  <si>
    <t>Foreign Liabilities</t>
  </si>
  <si>
    <t>Net Foreign Assets</t>
  </si>
  <si>
    <t>Period             Description</t>
  </si>
  <si>
    <t>CENTRAL BANK</t>
  </si>
  <si>
    <t>NET FOREIGN ASSETS</t>
  </si>
  <si>
    <t>NET FOREIGN ASSETS (in millions of BIF)</t>
  </si>
  <si>
    <t>COMMERCIAL BANKS</t>
  </si>
  <si>
    <t>Other foreign assets</t>
  </si>
  <si>
    <t>Monetary gold</t>
  </si>
  <si>
    <t>SDRs</t>
  </si>
  <si>
    <t>Reserve position in IMF</t>
  </si>
  <si>
    <t>Foreign Currency(cash+deposits)</t>
  </si>
  <si>
    <t>Foreign liabilities</t>
  </si>
  <si>
    <t xml:space="preserve"> Foreign Assets</t>
  </si>
  <si>
    <t>II.1</t>
  </si>
  <si>
    <t>Return to the Contents</t>
  </si>
  <si>
    <t>II.2.1</t>
  </si>
  <si>
    <t>Source : Compiled from information provided by BRB and Commercial banks</t>
  </si>
  <si>
    <t>Previous publication date</t>
  </si>
  <si>
    <t>Q3-2018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</si>
</sst>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Bu&quot;#,##0;\-&quot;FBu&quot;#,##0"/>
    <numFmt numFmtId="165" formatCode="&quot;FBu&quot;#,##0;[Red]\-&quot;FBu&quot;#,##0"/>
    <numFmt numFmtId="166" formatCode="&quot;FBu&quot;#,##0.00;\-&quot;FBu&quot;#,##0.00"/>
    <numFmt numFmtId="167" formatCode="&quot;FBu&quot;#,##0.00;[Red]\-&quot;FBu&quot;#,##0.00"/>
    <numFmt numFmtId="168" formatCode="_-&quot;FBu&quot;* #,##0_-;\-&quot;FBu&quot;* #,##0_-;_-&quot;FBu&quot;* &quot;-&quot;_-;_-@_-"/>
    <numFmt numFmtId="169" formatCode="_-* #,##0_-;\-* #,##0_-;_-* &quot;-&quot;_-;_-@_-"/>
    <numFmt numFmtId="170" formatCode="_-&quot;FBu&quot;* #,##0.00_-;\-&quot;FBu&quot;* #,##0.00_-;_-&quot;FBu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.0_);\(#,##0.0\)"/>
    <numFmt numFmtId="195" formatCode="0_)"/>
    <numFmt numFmtId="196" formatCode="General_)"/>
    <numFmt numFmtId="197" formatCode="0.0_)"/>
    <numFmt numFmtId="198" formatCode="0.0"/>
    <numFmt numFmtId="199" formatCode="0.0_ ;\-0.0\ "/>
    <numFmt numFmtId="200" formatCode="#,##0.0_ ;\-#,##0.0\ "/>
    <numFmt numFmtId="201" formatCode="#,##0.0"/>
    <numFmt numFmtId="202" formatCode="[$-40C]dddd\ d\ mmmm\ yyyy"/>
    <numFmt numFmtId="203" formatCode="[$-40C]mmmm\-yy;@"/>
    <numFmt numFmtId="204" formatCode="#,##0_);\(#,##0\)"/>
    <numFmt numFmtId="205" formatCode="[$-409]dd\-mmm\-yy;@"/>
    <numFmt numFmtId="206" formatCode="[$-809]dd\ mmmm\ yyyy"/>
    <numFmt numFmtId="207" formatCode="[$-409]mmm\-yy;@"/>
    <numFmt numFmtId="208" formatCode="[$-409]mmmm\-yy;@"/>
    <numFmt numFmtId="209" formatCode="&quot;Vrai&quot;;&quot;Vrai&quot;;&quot;Faux&quot;"/>
    <numFmt numFmtId="210" formatCode="&quot;Actif&quot;;&quot;Actif&quot;;&quot;Inactif&quot;"/>
    <numFmt numFmtId="211" formatCode="[$€-2]\ #,##0.00_);[Red]\([$€-2]\ #,##0.00\)"/>
    <numFmt numFmtId="212" formatCode="d/m;@"/>
    <numFmt numFmtId="213" formatCode="mmm\-yyyy"/>
    <numFmt numFmtId="214" formatCode="[$-40C]mmm\-yy;@"/>
    <numFmt numFmtId="215" formatCode="0.000"/>
    <numFmt numFmtId="216" formatCode="m/d;@"/>
    <numFmt numFmtId="217" formatCode="#,##0.0;[Red]#,##0.0"/>
  </numFmts>
  <fonts count="65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30"/>
      <name val="Garamond"/>
      <family val="1"/>
    </font>
    <font>
      <b/>
      <sz val="14"/>
      <color indexed="18"/>
      <name val="Garamond"/>
      <family val="1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0070C0"/>
      <name val="Garamond"/>
      <family val="1"/>
    </font>
    <font>
      <b/>
      <sz val="14"/>
      <color rgb="FF00206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/>
      <bottom style="thin"/>
      <diagonal style="thin"/>
    </border>
  </borders>
  <cellStyleXfs count="63">
    <xf numFmtId="19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8" fillId="30" borderId="0" applyNumberFormat="0" applyBorder="0" applyAlignment="0" applyProtection="0"/>
    <xf numFmtId="9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4">
    <xf numFmtId="194" fontId="0" fillId="0" borderId="0" xfId="0" applyAlignment="1">
      <alignment/>
    </xf>
    <xf numFmtId="194" fontId="7" fillId="0" borderId="10" xfId="0" applyNumberFormat="1" applyFont="1" applyBorder="1" applyAlignment="1" applyProtection="1">
      <alignment horizontal="fill"/>
      <protection/>
    </xf>
    <xf numFmtId="194" fontId="7" fillId="0" borderId="10" xfId="0" applyNumberFormat="1" applyFont="1" applyFill="1" applyBorder="1" applyAlignment="1" applyProtection="1">
      <alignment horizontal="fill"/>
      <protection/>
    </xf>
    <xf numFmtId="194" fontId="7" fillId="0" borderId="10" xfId="0" applyNumberFormat="1" applyFont="1" applyBorder="1" applyAlignment="1" applyProtection="1">
      <alignment horizontal="center"/>
      <protection/>
    </xf>
    <xf numFmtId="194" fontId="7" fillId="0" borderId="0" xfId="0" applyFont="1" applyAlignment="1">
      <alignment/>
    </xf>
    <xf numFmtId="194" fontId="7" fillId="0" borderId="0" xfId="0" applyFont="1" applyBorder="1" applyAlignment="1">
      <alignment/>
    </xf>
    <xf numFmtId="194" fontId="7" fillId="0" borderId="0" xfId="0" applyFont="1" applyFill="1" applyAlignment="1">
      <alignment/>
    </xf>
    <xf numFmtId="194" fontId="7" fillId="0" borderId="0" xfId="0" applyFont="1" applyAlignment="1">
      <alignment horizontal="center"/>
    </xf>
    <xf numFmtId="194" fontId="58" fillId="0" borderId="0" xfId="0" applyFont="1" applyAlignment="1">
      <alignment/>
    </xf>
    <xf numFmtId="194" fontId="59" fillId="33" borderId="11" xfId="0" applyFont="1" applyFill="1" applyBorder="1" applyAlignment="1">
      <alignment/>
    </xf>
    <xf numFmtId="194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205" fontId="58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0" fontId="5" fillId="6" borderId="0" xfId="45" applyFill="1" applyAlignment="1" applyProtection="1">
      <alignment/>
      <protection/>
    </xf>
    <xf numFmtId="194" fontId="5" fillId="0" borderId="0" xfId="45" applyNumberFormat="1" applyAlignment="1" applyProtection="1">
      <alignment/>
      <protection/>
    </xf>
    <xf numFmtId="194" fontId="5" fillId="0" borderId="12" xfId="45" applyNumberFormat="1" applyBorder="1" applyAlignment="1" applyProtection="1">
      <alignment/>
      <protection/>
    </xf>
    <xf numFmtId="194" fontId="9" fillId="0" borderId="0" xfId="0" applyFont="1" applyAlignment="1">
      <alignment horizontal="justify" vertical="center"/>
    </xf>
    <xf numFmtId="207" fontId="58" fillId="6" borderId="0" xfId="0" applyNumberFormat="1" applyFont="1" applyFill="1" applyAlignment="1">
      <alignment horizontal="right"/>
    </xf>
    <xf numFmtId="194" fontId="60" fillId="0" borderId="0" xfId="0" applyFont="1" applyAlignment="1">
      <alignment wrapText="1"/>
    </xf>
    <xf numFmtId="194" fontId="61" fillId="0" borderId="12" xfId="0" applyFont="1" applyBorder="1" applyAlignment="1">
      <alignment horizontal="center"/>
    </xf>
    <xf numFmtId="194" fontId="62" fillId="0" borderId="12" xfId="0" applyFont="1" applyBorder="1" applyAlignment="1">
      <alignment horizontal="center"/>
    </xf>
    <xf numFmtId="194" fontId="63" fillId="0" borderId="0" xfId="0" applyFont="1" applyBorder="1" applyAlignment="1">
      <alignment/>
    </xf>
    <xf numFmtId="194" fontId="64" fillId="0" borderId="0" xfId="0" applyFont="1" applyBorder="1" applyAlignment="1">
      <alignment/>
    </xf>
    <xf numFmtId="194" fontId="35" fillId="0" borderId="0" xfId="0" applyFont="1" applyBorder="1" applyAlignment="1">
      <alignment/>
    </xf>
    <xf numFmtId="194" fontId="35" fillId="0" borderId="0" xfId="0" applyFont="1" applyAlignment="1">
      <alignment/>
    </xf>
    <xf numFmtId="194" fontId="36" fillId="0" borderId="0" xfId="0" applyFont="1" applyAlignment="1">
      <alignment/>
    </xf>
    <xf numFmtId="194" fontId="36" fillId="0" borderId="13" xfId="0" applyNumberFormat="1" applyFont="1" applyBorder="1" applyAlignment="1" applyProtection="1">
      <alignment horizontal="fill"/>
      <protection/>
    </xf>
    <xf numFmtId="194" fontId="36" fillId="0" borderId="0" xfId="0" applyNumberFormat="1" applyFont="1" applyBorder="1" applyAlignment="1" applyProtection="1">
      <alignment horizontal="fill"/>
      <protection/>
    </xf>
    <xf numFmtId="194" fontId="36" fillId="0" borderId="0" xfId="0" applyNumberFormat="1" applyFont="1" applyFill="1" applyBorder="1" applyAlignment="1" applyProtection="1">
      <alignment horizontal="fill"/>
      <protection/>
    </xf>
    <xf numFmtId="194" fontId="36" fillId="0" borderId="14" xfId="0" applyNumberFormat="1" applyFont="1" applyBorder="1" applyAlignment="1" applyProtection="1">
      <alignment horizontal="fill"/>
      <protection/>
    </xf>
    <xf numFmtId="194" fontId="36" fillId="0" borderId="14" xfId="0" applyNumberFormat="1" applyFont="1" applyBorder="1" applyAlignment="1" applyProtection="1">
      <alignment horizontal="center"/>
      <protection/>
    </xf>
    <xf numFmtId="194" fontId="36" fillId="0" borderId="0" xfId="0" applyFont="1" applyBorder="1" applyAlignment="1">
      <alignment/>
    </xf>
    <xf numFmtId="194" fontId="5" fillId="0" borderId="15" xfId="45" applyNumberFormat="1" applyBorder="1" applyAlignment="1" applyProtection="1">
      <alignment/>
      <protection/>
    </xf>
    <xf numFmtId="194" fontId="37" fillId="0" borderId="0" xfId="0" applyNumberFormat="1" applyFont="1" applyBorder="1" applyAlignment="1" applyProtection="1">
      <alignment/>
      <protection/>
    </xf>
    <xf numFmtId="194" fontId="36" fillId="0" borderId="0" xfId="0" applyFont="1" applyBorder="1" applyAlignment="1">
      <alignment/>
    </xf>
    <xf numFmtId="194" fontId="36" fillId="0" borderId="0" xfId="0" applyNumberFormat="1" applyFont="1" applyBorder="1" applyAlignment="1" applyProtection="1">
      <alignment/>
      <protection/>
    </xf>
    <xf numFmtId="201" fontId="36" fillId="0" borderId="0" xfId="0" applyNumberFormat="1" applyFont="1" applyBorder="1" applyAlignment="1">
      <alignment/>
    </xf>
    <xf numFmtId="217" fontId="37" fillId="0" borderId="0" xfId="0" applyNumberFormat="1" applyFont="1" applyBorder="1" applyAlignment="1" applyProtection="1">
      <alignment/>
      <protection/>
    </xf>
    <xf numFmtId="194" fontId="0" fillId="0" borderId="0" xfId="0" applyBorder="1" applyAlignment="1">
      <alignment/>
    </xf>
    <xf numFmtId="1" fontId="38" fillId="0" borderId="12" xfId="0" applyNumberFormat="1" applyFont="1" applyFill="1" applyBorder="1" applyAlignment="1" applyProtection="1" quotePrefix="1">
      <alignment horizontal="left"/>
      <protection/>
    </xf>
    <xf numFmtId="194" fontId="35" fillId="34" borderId="0" xfId="0" applyFont="1" applyFill="1" applyAlignment="1">
      <alignment/>
    </xf>
    <xf numFmtId="1" fontId="38" fillId="0" borderId="16" xfId="0" applyNumberFormat="1" applyFont="1" applyFill="1" applyBorder="1" applyAlignment="1" applyProtection="1" quotePrefix="1">
      <alignment horizontal="left"/>
      <protection/>
    </xf>
    <xf numFmtId="203" fontId="38" fillId="0" borderId="17" xfId="0" applyNumberFormat="1" applyFont="1" applyFill="1" applyBorder="1" applyAlignment="1" applyProtection="1" quotePrefix="1">
      <alignment horizontal="left"/>
      <protection/>
    </xf>
    <xf numFmtId="201" fontId="38" fillId="0" borderId="10" xfId="0" applyNumberFormat="1" applyFont="1" applyBorder="1" applyAlignment="1" applyProtection="1">
      <alignment horizontal="right"/>
      <protection/>
    </xf>
    <xf numFmtId="201" fontId="38" fillId="0" borderId="10" xfId="0" applyNumberFormat="1" applyFont="1" applyFill="1" applyBorder="1" applyAlignment="1" applyProtection="1">
      <alignment horizontal="right"/>
      <protection/>
    </xf>
    <xf numFmtId="201" fontId="38" fillId="0" borderId="10" xfId="47" applyNumberFormat="1" applyFont="1" applyBorder="1" applyAlignment="1" applyProtection="1">
      <alignment horizontal="right"/>
      <protection/>
    </xf>
    <xf numFmtId="201" fontId="38" fillId="0" borderId="18" xfId="0" applyNumberFormat="1" applyFont="1" applyBorder="1" applyAlignment="1" applyProtection="1">
      <alignment horizontal="right"/>
      <protection/>
    </xf>
    <xf numFmtId="194" fontId="35" fillId="0" borderId="14" xfId="0" applyNumberFormat="1" applyFont="1" applyBorder="1" applyAlignment="1" applyProtection="1">
      <alignment horizontal="fill"/>
      <protection/>
    </xf>
    <xf numFmtId="194" fontId="35" fillId="0" borderId="14" xfId="0" applyNumberFormat="1" applyFont="1" applyFill="1" applyBorder="1" applyAlignment="1" applyProtection="1">
      <alignment horizontal="fill"/>
      <protection/>
    </xf>
    <xf numFmtId="194" fontId="35" fillId="0" borderId="14" xfId="0" applyNumberFormat="1" applyFont="1" applyBorder="1" applyAlignment="1" applyProtection="1">
      <alignment horizontal="center"/>
      <protection/>
    </xf>
    <xf numFmtId="194" fontId="35" fillId="0" borderId="19" xfId="0" applyNumberFormat="1" applyFont="1" applyBorder="1" applyAlignment="1" applyProtection="1">
      <alignment horizontal="fill"/>
      <protection/>
    </xf>
    <xf numFmtId="194" fontId="11" fillId="0" borderId="0" xfId="0" applyFont="1" applyAlignment="1">
      <alignment/>
    </xf>
    <xf numFmtId="194" fontId="8" fillId="0" borderId="10" xfId="0" applyNumberFormat="1" applyFont="1" applyBorder="1" applyAlignment="1" applyProtection="1">
      <alignment horizontal="center"/>
      <protection/>
    </xf>
    <xf numFmtId="194" fontId="36" fillId="0" borderId="15" xfId="0" applyNumberFormat="1" applyFont="1" applyBorder="1" applyAlignment="1" applyProtection="1">
      <alignment horizontal="fill"/>
      <protection/>
    </xf>
    <xf numFmtId="194" fontId="36" fillId="0" borderId="14" xfId="0" applyNumberFormat="1" applyFont="1" applyFill="1" applyBorder="1" applyAlignment="1" applyProtection="1">
      <alignment horizontal="fill"/>
      <protection/>
    </xf>
    <xf numFmtId="194" fontId="39" fillId="0" borderId="13" xfId="0" applyFont="1" applyBorder="1" applyAlignment="1">
      <alignment horizontal="left"/>
    </xf>
    <xf numFmtId="194" fontId="37" fillId="35" borderId="12" xfId="0" applyFont="1" applyFill="1" applyBorder="1" applyAlignment="1">
      <alignment/>
    </xf>
    <xf numFmtId="194" fontId="36" fillId="35" borderId="12" xfId="0" applyFont="1" applyFill="1" applyBorder="1" applyAlignment="1">
      <alignment wrapText="1"/>
    </xf>
    <xf numFmtId="194" fontId="36" fillId="35" borderId="12" xfId="0" applyFont="1" applyFill="1" applyBorder="1" applyAlignment="1">
      <alignment/>
    </xf>
    <xf numFmtId="196" fontId="36" fillId="35" borderId="12" xfId="0" applyNumberFormat="1" applyFont="1" applyFill="1" applyBorder="1" applyAlignment="1" applyProtection="1">
      <alignment horizontal="center"/>
      <protection/>
    </xf>
    <xf numFmtId="194" fontId="36" fillId="35" borderId="12" xfId="0" applyNumberFormat="1" applyFont="1" applyFill="1" applyBorder="1" applyAlignment="1" applyProtection="1">
      <alignment horizontal="center"/>
      <protection/>
    </xf>
    <xf numFmtId="196" fontId="36" fillId="35" borderId="12" xfId="0" applyNumberFormat="1" applyFont="1" applyFill="1" applyBorder="1" applyAlignment="1" applyProtection="1">
      <alignment horizontal="centerContinuous"/>
      <protection/>
    </xf>
    <xf numFmtId="49" fontId="36" fillId="35" borderId="12" xfId="0" applyNumberFormat="1" applyFont="1" applyFill="1" applyBorder="1" applyAlignment="1" applyProtection="1">
      <alignment horizontal="centerContinuous"/>
      <protection/>
    </xf>
    <xf numFmtId="194" fontId="36" fillId="35" borderId="12" xfId="0" applyNumberFormat="1" applyFont="1" applyFill="1" applyBorder="1" applyAlignment="1" applyProtection="1">
      <alignment horizontal="left" wrapText="1"/>
      <protection/>
    </xf>
    <xf numFmtId="194" fontId="36" fillId="35" borderId="12" xfId="0" applyNumberFormat="1" applyFont="1" applyFill="1" applyBorder="1" applyAlignment="1" applyProtection="1">
      <alignment horizontal="left"/>
      <protection/>
    </xf>
    <xf numFmtId="194" fontId="36" fillId="35" borderId="12" xfId="0" applyFont="1" applyFill="1" applyBorder="1" applyAlignment="1">
      <alignment horizontal="center"/>
    </xf>
    <xf numFmtId="194" fontId="37" fillId="35" borderId="12" xfId="0" applyFont="1" applyFill="1" applyBorder="1" applyAlignment="1">
      <alignment wrapText="1"/>
    </xf>
    <xf numFmtId="194" fontId="36" fillId="35" borderId="12" xfId="0" applyFont="1" applyFill="1" applyBorder="1" applyAlignment="1">
      <alignment/>
    </xf>
    <xf numFmtId="201" fontId="40" fillId="0" borderId="12" xfId="0" applyNumberFormat="1" applyFont="1" applyBorder="1" applyAlignment="1" applyProtection="1">
      <alignment horizontal="right"/>
      <protection/>
    </xf>
    <xf numFmtId="201" fontId="40" fillId="0" borderId="12" xfId="0" applyNumberFormat="1" applyFont="1" applyBorder="1" applyAlignment="1">
      <alignment/>
    </xf>
    <xf numFmtId="194" fontId="40" fillId="34" borderId="12" xfId="0" applyNumberFormat="1" applyFont="1" applyFill="1" applyBorder="1" applyAlignment="1" applyProtection="1">
      <alignment horizontal="right"/>
      <protection/>
    </xf>
    <xf numFmtId="201" fontId="40" fillId="0" borderId="12" xfId="47" applyNumberFormat="1" applyFont="1" applyBorder="1" applyAlignment="1" applyProtection="1">
      <alignment horizontal="right"/>
      <protection/>
    </xf>
    <xf numFmtId="201" fontId="40" fillId="0" borderId="12" xfId="0" applyNumberFormat="1" applyFont="1" applyFill="1" applyBorder="1" applyAlignment="1" applyProtection="1">
      <alignment horizontal="right"/>
      <protection/>
    </xf>
    <xf numFmtId="201" fontId="40" fillId="34" borderId="12" xfId="0" applyNumberFormat="1" applyFont="1" applyFill="1" applyBorder="1" applyAlignment="1" applyProtection="1">
      <alignment horizontal="right"/>
      <protection/>
    </xf>
    <xf numFmtId="194" fontId="7" fillId="34" borderId="0" xfId="0" applyFont="1" applyFill="1" applyAlignment="1">
      <alignment/>
    </xf>
    <xf numFmtId="201" fontId="40" fillId="0" borderId="10" xfId="47" applyNumberFormat="1" applyFont="1" applyBorder="1" applyAlignment="1" applyProtection="1">
      <alignment horizontal="right"/>
      <protection/>
    </xf>
    <xf numFmtId="201" fontId="40" fillId="0" borderId="16" xfId="0" applyNumberFormat="1" applyFont="1" applyBorder="1" applyAlignment="1" applyProtection="1">
      <alignment horizontal="right"/>
      <protection/>
    </xf>
    <xf numFmtId="201" fontId="40" fillId="0" borderId="16" xfId="0" applyNumberFormat="1" applyFont="1" applyFill="1" applyBorder="1" applyAlignment="1" applyProtection="1">
      <alignment horizontal="right"/>
      <protection/>
    </xf>
    <xf numFmtId="201" fontId="40" fillId="0" borderId="10" xfId="0" applyNumberFormat="1" applyFont="1" applyBorder="1" applyAlignment="1" applyProtection="1">
      <alignment horizontal="right"/>
      <protection/>
    </xf>
    <xf numFmtId="201" fontId="40" fillId="0" borderId="10" xfId="0" applyNumberFormat="1" applyFont="1" applyFill="1" applyBorder="1" applyAlignment="1" applyProtection="1">
      <alignment horizontal="right"/>
      <protection/>
    </xf>
    <xf numFmtId="207" fontId="38" fillId="0" borderId="12" xfId="0" applyNumberFormat="1" applyFont="1" applyFill="1" applyBorder="1" applyAlignment="1" applyProtection="1" quotePrefix="1">
      <alignment horizontal="left"/>
      <protection/>
    </xf>
    <xf numFmtId="194" fontId="37" fillId="0" borderId="15" xfId="0" applyFont="1" applyBorder="1" applyAlignment="1">
      <alignment horizontal="center"/>
    </xf>
    <xf numFmtId="194" fontId="37" fillId="0" borderId="0" xfId="0" applyFont="1" applyBorder="1" applyAlignment="1">
      <alignment horizontal="center"/>
    </xf>
    <xf numFmtId="194" fontId="37" fillId="35" borderId="20" xfId="0" applyNumberFormat="1" applyFont="1" applyFill="1" applyBorder="1" applyAlignment="1" applyProtection="1">
      <alignment horizontal="center"/>
      <protection/>
    </xf>
    <xf numFmtId="194" fontId="37" fillId="35" borderId="21" xfId="0" applyNumberFormat="1" applyFont="1" applyFill="1" applyBorder="1" applyAlignment="1" applyProtection="1">
      <alignment horizontal="center"/>
      <protection/>
    </xf>
    <xf numFmtId="194" fontId="37" fillId="35" borderId="22" xfId="0" applyNumberFormat="1" applyFont="1" applyFill="1" applyBorder="1" applyAlignment="1" applyProtection="1">
      <alignment horizontal="center"/>
      <protection/>
    </xf>
    <xf numFmtId="194" fontId="37" fillId="35" borderId="12" xfId="0" applyNumberFormat="1" applyFont="1" applyFill="1" applyBorder="1" applyAlignment="1" applyProtection="1">
      <alignment horizontal="center"/>
      <protection/>
    </xf>
    <xf numFmtId="194" fontId="36" fillId="35" borderId="12" xfId="0" applyNumberFormat="1" applyFont="1" applyFill="1" applyBorder="1" applyAlignment="1" applyProtection="1">
      <alignment horizontal="center"/>
      <protection/>
    </xf>
    <xf numFmtId="194" fontId="37" fillId="35" borderId="12" xfId="0" applyFont="1" applyFill="1" applyBorder="1" applyAlignment="1">
      <alignment horizontal="center"/>
    </xf>
    <xf numFmtId="194" fontId="37" fillId="35" borderId="23" xfId="0" applyFont="1" applyFill="1" applyBorder="1" applyAlignment="1">
      <alignment horizontal="center" vertical="center"/>
    </xf>
    <xf numFmtId="194" fontId="37" fillId="35" borderId="24" xfId="0" applyFont="1" applyFill="1" applyBorder="1" applyAlignment="1">
      <alignment horizontal="center" vertical="center"/>
    </xf>
    <xf numFmtId="194" fontId="37" fillId="35" borderId="2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28575</xdr:rowOff>
    </xdr:from>
    <xdr:to>
      <xdr:col>1</xdr:col>
      <xdr:colOff>1409700</xdr:colOff>
      <xdr:row>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57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&#233;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tabSelected="1" zoomScalePageLayoutView="0" workbookViewId="0" topLeftCell="A19">
      <selection activeCell="E10" sqref="E10"/>
    </sheetView>
  </sheetViews>
  <sheetFormatPr defaultColWidth="8.88671875" defaultRowHeight="15.75"/>
  <cols>
    <col min="1" max="1" width="4.21484375" style="8" customWidth="1"/>
    <col min="2" max="2" width="34.99609375" style="8" bestFit="1" customWidth="1"/>
    <col min="3" max="3" width="39.88671875" style="8" bestFit="1" customWidth="1"/>
    <col min="4" max="4" width="17.10546875" style="8" bestFit="1" customWidth="1"/>
    <col min="5" max="5" width="23.4453125" style="8" customWidth="1"/>
    <col min="6" max="16384" width="8.88671875" style="8" customWidth="1"/>
  </cols>
  <sheetData>
    <row r="1" ht="15.75">
      <c r="B1" s="18" t="s">
        <v>8</v>
      </c>
    </row>
    <row r="2" ht="24" customHeight="1">
      <c r="B2" s="18" t="s">
        <v>9</v>
      </c>
    </row>
    <row r="3" ht="27" customHeight="1">
      <c r="B3" s="18" t="s">
        <v>10</v>
      </c>
    </row>
    <row r="4" ht="15.75">
      <c r="B4" s="18" t="s">
        <v>11</v>
      </c>
    </row>
    <row r="5" ht="15.75">
      <c r="B5" s="18"/>
    </row>
    <row r="6" ht="18.75">
      <c r="B6" s="24" t="s">
        <v>14</v>
      </c>
    </row>
    <row r="7" ht="18.75">
      <c r="B7" s="23" t="s">
        <v>22</v>
      </c>
    </row>
    <row r="8" ht="15.75">
      <c r="B8" s="8" t="s">
        <v>15</v>
      </c>
    </row>
    <row r="9" spans="2:5" ht="20.25" customHeight="1" thickBot="1">
      <c r="B9" s="9" t="s">
        <v>16</v>
      </c>
      <c r="C9" s="9" t="s">
        <v>3</v>
      </c>
      <c r="D9" s="9" t="s">
        <v>17</v>
      </c>
      <c r="E9" s="9" t="s">
        <v>18</v>
      </c>
    </row>
    <row r="10" spans="2:5" ht="15.75">
      <c r="B10" s="15" t="s">
        <v>19</v>
      </c>
      <c r="C10" s="10" t="s">
        <v>23</v>
      </c>
      <c r="D10" s="10" t="s">
        <v>19</v>
      </c>
      <c r="E10" s="19">
        <v>43404</v>
      </c>
    </row>
    <row r="11" spans="2:5" ht="15.75">
      <c r="B11" s="15" t="s">
        <v>20</v>
      </c>
      <c r="C11" s="10" t="s">
        <v>24</v>
      </c>
      <c r="D11" s="10" t="s">
        <v>20</v>
      </c>
      <c r="E11" s="12" t="s">
        <v>51</v>
      </c>
    </row>
    <row r="12" spans="2:5" ht="15.75">
      <c r="B12" s="15" t="s">
        <v>26</v>
      </c>
      <c r="C12" s="10" t="s">
        <v>25</v>
      </c>
      <c r="D12" s="10" t="s">
        <v>26</v>
      </c>
      <c r="E12" s="11" t="s">
        <v>12</v>
      </c>
    </row>
    <row r="14" spans="2:3" ht="15.75">
      <c r="B14" s="8" t="s">
        <v>27</v>
      </c>
      <c r="C14" s="13"/>
    </row>
    <row r="15" spans="2:3" ht="15.75">
      <c r="B15" s="8" t="s">
        <v>50</v>
      </c>
      <c r="C15" s="13"/>
    </row>
    <row r="17" spans="2:3" ht="15.75">
      <c r="B17" s="8" t="s">
        <v>4</v>
      </c>
      <c r="C17" s="8" t="s">
        <v>21</v>
      </c>
    </row>
    <row r="18" spans="2:3" ht="15.75">
      <c r="B18" s="8" t="s">
        <v>5</v>
      </c>
      <c r="C18" s="14" t="s">
        <v>7</v>
      </c>
    </row>
    <row r="19" spans="2:3" ht="15.75">
      <c r="B19" s="8" t="s">
        <v>6</v>
      </c>
      <c r="C19" s="8" t="s">
        <v>13</v>
      </c>
    </row>
    <row r="22" ht="63">
      <c r="B22" s="20" t="s">
        <v>28</v>
      </c>
    </row>
    <row r="23" ht="15.75">
      <c r="B23" s="21" t="s">
        <v>29</v>
      </c>
    </row>
    <row r="24" ht="15.75">
      <c r="B24" s="22" t="s">
        <v>30</v>
      </c>
    </row>
    <row r="25" ht="15.75">
      <c r="B25" s="22" t="s">
        <v>31</v>
      </c>
    </row>
    <row r="26" ht="15.75">
      <c r="B26" s="21" t="s">
        <v>32</v>
      </c>
    </row>
    <row r="27" ht="15.75">
      <c r="B27" s="21" t="s">
        <v>33</v>
      </c>
    </row>
    <row r="28" ht="15.75">
      <c r="B28" s="21" t="s">
        <v>29</v>
      </c>
    </row>
    <row r="29" ht="15.75">
      <c r="B29" s="21" t="s">
        <v>32</v>
      </c>
    </row>
    <row r="30" ht="15.75">
      <c r="B30" s="21" t="s">
        <v>33</v>
      </c>
    </row>
    <row r="31" ht="15.75">
      <c r="B31" s="21" t="s">
        <v>36</v>
      </c>
    </row>
  </sheetData>
  <sheetProtection/>
  <hyperlinks>
    <hyperlink ref="B10" location="Monthly!A1" display="Monthly"/>
    <hyperlink ref="B12" location="Annual!A1" display="Annual"/>
    <hyperlink ref="B11" location="Quarterly!A1" display="Quarterly"/>
    <hyperlink ref="C18" r:id="rId1" display="http://www.brb.bi/fr/content/monnaie-et-cré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39"/>
  <sheetViews>
    <sheetView zoomScalePageLayoutView="0" workbookViewId="0" topLeftCell="A1">
      <pane xSplit="1" ySplit="7" topLeftCell="B13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37" sqref="A137"/>
    </sheetView>
  </sheetViews>
  <sheetFormatPr defaultColWidth="8.88671875" defaultRowHeight="15.75"/>
  <cols>
    <col min="1" max="1" width="26.99609375" style="4" customWidth="1"/>
    <col min="2" max="2" width="12.21484375" style="4" customWidth="1"/>
    <col min="3" max="3" width="9.6640625" style="4" customWidth="1"/>
    <col min="4" max="4" width="19.99609375" style="4" customWidth="1"/>
    <col min="5" max="5" width="13.21484375" style="4" customWidth="1"/>
    <col min="6" max="6" width="12.4453125" style="4" customWidth="1"/>
    <col min="7" max="7" width="14.3359375" style="4" customWidth="1"/>
    <col min="8" max="8" width="11.77734375" style="4" bestFit="1" customWidth="1"/>
    <col min="9" max="9" width="16.77734375" style="6" customWidth="1"/>
    <col min="10" max="10" width="17.10546875" style="4" customWidth="1"/>
    <col min="11" max="11" width="15.5546875" style="4" customWidth="1"/>
    <col min="12" max="12" width="19.99609375" style="4" customWidth="1"/>
    <col min="13" max="13" width="18.10546875" style="7" bestFit="1" customWidth="1"/>
    <col min="14" max="14" width="18.5546875" style="4" customWidth="1"/>
    <col min="15" max="16384" width="8.88671875" style="4" customWidth="1"/>
  </cols>
  <sheetData>
    <row r="1" spans="1:19" ht="18.75">
      <c r="A1" s="34" t="s">
        <v>47</v>
      </c>
      <c r="B1" s="35"/>
      <c r="C1" s="36"/>
      <c r="D1" s="36"/>
      <c r="E1" s="36"/>
      <c r="F1" s="37" t="s">
        <v>0</v>
      </c>
      <c r="G1" s="36"/>
      <c r="H1" s="38"/>
      <c r="I1" s="36"/>
      <c r="J1" s="36"/>
      <c r="K1" s="36"/>
      <c r="L1" s="36"/>
      <c r="M1" s="36"/>
      <c r="N1" s="36" t="s">
        <v>46</v>
      </c>
      <c r="O1" s="36"/>
      <c r="P1" s="36"/>
      <c r="Q1" s="36"/>
      <c r="R1" s="39" t="s">
        <v>48</v>
      </c>
      <c r="S1" s="40"/>
    </row>
    <row r="2" spans="1:15" s="27" customFormat="1" ht="18.75">
      <c r="A2" s="83" t="s">
        <v>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33"/>
    </row>
    <row r="3" spans="1:15" s="27" customFormat="1" ht="18.75">
      <c r="A3" s="55"/>
      <c r="B3" s="31"/>
      <c r="C3" s="31"/>
      <c r="D3" s="31"/>
      <c r="E3" s="31"/>
      <c r="F3" s="31"/>
      <c r="G3" s="31"/>
      <c r="H3" s="31"/>
      <c r="I3" s="56"/>
      <c r="J3" s="31"/>
      <c r="K3" s="31"/>
      <c r="L3" s="31"/>
      <c r="M3" s="32"/>
      <c r="N3" s="29"/>
      <c r="O3" s="33"/>
    </row>
    <row r="4" spans="1:14" s="27" customFormat="1" ht="15.75" customHeight="1">
      <c r="A4" s="91" t="s">
        <v>34</v>
      </c>
      <c r="B4" s="85" t="s">
        <v>35</v>
      </c>
      <c r="C4" s="86"/>
      <c r="D4" s="86"/>
      <c r="E4" s="86"/>
      <c r="F4" s="86"/>
      <c r="G4" s="86"/>
      <c r="H4" s="86"/>
      <c r="I4" s="86"/>
      <c r="J4" s="87"/>
      <c r="K4" s="88" t="s">
        <v>38</v>
      </c>
      <c r="L4" s="88"/>
      <c r="M4" s="88"/>
      <c r="N4" s="33"/>
    </row>
    <row r="5" spans="1:14" s="27" customFormat="1" ht="37.5">
      <c r="A5" s="92"/>
      <c r="B5" s="90" t="s">
        <v>29</v>
      </c>
      <c r="C5" s="90"/>
      <c r="D5" s="90"/>
      <c r="E5" s="90"/>
      <c r="F5" s="90"/>
      <c r="G5" s="90"/>
      <c r="H5" s="90"/>
      <c r="I5" s="58" t="s">
        <v>32</v>
      </c>
      <c r="J5" s="68" t="s">
        <v>33</v>
      </c>
      <c r="K5" s="58" t="s">
        <v>45</v>
      </c>
      <c r="L5" s="58" t="s">
        <v>44</v>
      </c>
      <c r="M5" s="58" t="s">
        <v>33</v>
      </c>
      <c r="N5" s="68" t="s">
        <v>36</v>
      </c>
    </row>
    <row r="6" spans="1:14" s="27" customFormat="1" ht="33" customHeight="1">
      <c r="A6" s="92"/>
      <c r="B6" s="89" t="s">
        <v>30</v>
      </c>
      <c r="C6" s="89"/>
      <c r="D6" s="89"/>
      <c r="E6" s="89"/>
      <c r="F6" s="89"/>
      <c r="G6" s="59" t="s">
        <v>39</v>
      </c>
      <c r="H6" s="60" t="s">
        <v>2</v>
      </c>
      <c r="I6" s="61"/>
      <c r="J6" s="62"/>
      <c r="K6" s="63"/>
      <c r="L6" s="64"/>
      <c r="M6" s="62"/>
      <c r="N6" s="60"/>
    </row>
    <row r="7" spans="1:14" s="27" customFormat="1" ht="56.25">
      <c r="A7" s="93"/>
      <c r="B7" s="59" t="s">
        <v>40</v>
      </c>
      <c r="C7" s="60" t="s">
        <v>41</v>
      </c>
      <c r="D7" s="65" t="s">
        <v>42</v>
      </c>
      <c r="E7" s="59" t="s">
        <v>43</v>
      </c>
      <c r="F7" s="60" t="s">
        <v>1</v>
      </c>
      <c r="G7" s="60"/>
      <c r="H7" s="66"/>
      <c r="I7" s="66"/>
      <c r="J7" s="60"/>
      <c r="K7" s="60"/>
      <c r="L7" s="60"/>
      <c r="M7" s="67"/>
      <c r="N7" s="60"/>
    </row>
    <row r="8" spans="1:14" ht="15.75">
      <c r="A8" s="82">
        <v>39448</v>
      </c>
      <c r="B8" s="70">
        <v>1037</v>
      </c>
      <c r="C8" s="70">
        <v>443.4</v>
      </c>
      <c r="D8" s="70">
        <v>663.5</v>
      </c>
      <c r="E8" s="70">
        <v>222234.69999999998</v>
      </c>
      <c r="F8" s="70">
        <f aca="true" t="shared" si="0" ref="F8:F71">SUM(B8:E8)</f>
        <v>224378.59999999998</v>
      </c>
      <c r="G8" s="70">
        <v>4182.4</v>
      </c>
      <c r="H8" s="70">
        <f aca="true" t="shared" si="1" ref="H8:H71">SUM(F8:G8)</f>
        <v>228560.99999999997</v>
      </c>
      <c r="I8" s="71">
        <v>157560.9</v>
      </c>
      <c r="J8" s="72">
        <f aca="true" t="shared" si="2" ref="J8:J71">+H8-I8</f>
        <v>71000.09999999998</v>
      </c>
      <c r="K8" s="70">
        <v>95638.2</v>
      </c>
      <c r="L8" s="70">
        <v>23113.4</v>
      </c>
      <c r="M8" s="73">
        <f>K8-L8</f>
        <v>72524.79999999999</v>
      </c>
      <c r="N8" s="73">
        <f aca="true" t="shared" si="3" ref="N8:N71">SUM(J8+M8)</f>
        <v>143524.89999999997</v>
      </c>
    </row>
    <row r="9" spans="1:14" ht="15.75">
      <c r="A9" s="82">
        <v>39479</v>
      </c>
      <c r="B9" s="70">
        <v>1096.4</v>
      </c>
      <c r="C9" s="70">
        <v>225.9</v>
      </c>
      <c r="D9" s="70">
        <v>671.2</v>
      </c>
      <c r="E9" s="70">
        <v>215986.7</v>
      </c>
      <c r="F9" s="70">
        <f t="shared" si="0"/>
        <v>217980.2</v>
      </c>
      <c r="G9" s="70">
        <v>3924.2</v>
      </c>
      <c r="H9" s="70">
        <f t="shared" si="1"/>
        <v>221904.40000000002</v>
      </c>
      <c r="I9" s="71">
        <v>159092.1</v>
      </c>
      <c r="J9" s="72">
        <f t="shared" si="2"/>
        <v>62812.30000000002</v>
      </c>
      <c r="K9" s="70">
        <v>103195.6</v>
      </c>
      <c r="L9" s="70">
        <v>21733.699999999997</v>
      </c>
      <c r="M9" s="73">
        <f aca="true" t="shared" si="4" ref="M9:M72">K9-L9</f>
        <v>81461.90000000001</v>
      </c>
      <c r="N9" s="73">
        <f t="shared" si="3"/>
        <v>144274.2</v>
      </c>
    </row>
    <row r="10" spans="1:14" ht="15.75">
      <c r="A10" s="82">
        <v>39508</v>
      </c>
      <c r="B10" s="70">
        <v>1068.4</v>
      </c>
      <c r="C10" s="70">
        <v>235.3</v>
      </c>
      <c r="D10" s="70">
        <v>699.3</v>
      </c>
      <c r="E10" s="70">
        <v>222758.3</v>
      </c>
      <c r="F10" s="70">
        <f t="shared" si="0"/>
        <v>224761.3</v>
      </c>
      <c r="G10" s="70">
        <v>3933.7</v>
      </c>
      <c r="H10" s="70">
        <f t="shared" si="1"/>
        <v>228695</v>
      </c>
      <c r="I10" s="71">
        <v>168291.5</v>
      </c>
      <c r="J10" s="72">
        <f t="shared" si="2"/>
        <v>60403.5</v>
      </c>
      <c r="K10" s="70">
        <v>116002.2</v>
      </c>
      <c r="L10" s="70">
        <v>27821.300000000003</v>
      </c>
      <c r="M10" s="73">
        <f t="shared" si="4"/>
        <v>88180.9</v>
      </c>
      <c r="N10" s="73">
        <f t="shared" si="3"/>
        <v>148584.4</v>
      </c>
    </row>
    <row r="11" spans="1:14" ht="15.75">
      <c r="A11" s="82">
        <v>39539</v>
      </c>
      <c r="B11" s="70">
        <v>989.7</v>
      </c>
      <c r="C11" s="70">
        <v>231.2</v>
      </c>
      <c r="D11" s="70">
        <v>687</v>
      </c>
      <c r="E11" s="70">
        <v>223435.59999999998</v>
      </c>
      <c r="F11" s="70">
        <f t="shared" si="0"/>
        <v>225343.49999999997</v>
      </c>
      <c r="G11" s="70">
        <v>3770</v>
      </c>
      <c r="H11" s="70">
        <f t="shared" si="1"/>
        <v>229113.49999999997</v>
      </c>
      <c r="I11" s="71">
        <v>163484.1</v>
      </c>
      <c r="J11" s="72">
        <f t="shared" si="2"/>
        <v>65629.39999999997</v>
      </c>
      <c r="K11" s="70">
        <v>109956.69999999998</v>
      </c>
      <c r="L11" s="70">
        <v>25249.1</v>
      </c>
      <c r="M11" s="73">
        <f t="shared" si="4"/>
        <v>84707.59999999998</v>
      </c>
      <c r="N11" s="73">
        <f t="shared" si="3"/>
        <v>150336.99999999994</v>
      </c>
    </row>
    <row r="12" spans="1:14" ht="15.75">
      <c r="A12" s="82">
        <v>39569</v>
      </c>
      <c r="B12" s="70">
        <v>994.6</v>
      </c>
      <c r="C12" s="70">
        <v>50.7</v>
      </c>
      <c r="D12" s="70">
        <v>689.8</v>
      </c>
      <c r="E12" s="70">
        <v>219617.2</v>
      </c>
      <c r="F12" s="70">
        <f t="shared" si="0"/>
        <v>221352.30000000002</v>
      </c>
      <c r="G12" s="70">
        <v>3685.1000000000004</v>
      </c>
      <c r="H12" s="70">
        <f t="shared" si="1"/>
        <v>225037.40000000002</v>
      </c>
      <c r="I12" s="71">
        <v>163549.40000000002</v>
      </c>
      <c r="J12" s="72">
        <f t="shared" si="2"/>
        <v>61488</v>
      </c>
      <c r="K12" s="70">
        <v>103309.4</v>
      </c>
      <c r="L12" s="70">
        <v>24010.900000000005</v>
      </c>
      <c r="M12" s="73">
        <f t="shared" si="4"/>
        <v>79298.49999999999</v>
      </c>
      <c r="N12" s="73">
        <f t="shared" si="3"/>
        <v>140786.5</v>
      </c>
    </row>
    <row r="13" spans="1:14" ht="15.75">
      <c r="A13" s="82">
        <v>39600</v>
      </c>
      <c r="B13" s="70">
        <v>1072.6</v>
      </c>
      <c r="C13" s="70">
        <v>888.8</v>
      </c>
      <c r="D13" s="70">
        <v>701.4</v>
      </c>
      <c r="E13" s="70">
        <v>216375.6</v>
      </c>
      <c r="F13" s="70">
        <f t="shared" si="0"/>
        <v>219038.4</v>
      </c>
      <c r="G13" s="70">
        <v>4023.6000000000004</v>
      </c>
      <c r="H13" s="70">
        <f t="shared" si="1"/>
        <v>223062</v>
      </c>
      <c r="I13" s="71">
        <v>166752.5</v>
      </c>
      <c r="J13" s="72">
        <f t="shared" si="2"/>
        <v>56309.5</v>
      </c>
      <c r="K13" s="70">
        <v>111373.8</v>
      </c>
      <c r="L13" s="70">
        <v>28737.400000000005</v>
      </c>
      <c r="M13" s="73">
        <f t="shared" si="4"/>
        <v>82636.4</v>
      </c>
      <c r="N13" s="73">
        <f t="shared" si="3"/>
        <v>138945.9</v>
      </c>
    </row>
    <row r="14" spans="1:14" ht="15.75">
      <c r="A14" s="82">
        <v>39630</v>
      </c>
      <c r="B14" s="70">
        <v>1043.6</v>
      </c>
      <c r="C14" s="70">
        <v>879.9</v>
      </c>
      <c r="D14" s="70">
        <v>694.3</v>
      </c>
      <c r="E14" s="70">
        <v>239190.9</v>
      </c>
      <c r="F14" s="70">
        <f t="shared" si="0"/>
        <v>241808.69999999998</v>
      </c>
      <c r="G14" s="70">
        <v>6068.700000000001</v>
      </c>
      <c r="H14" s="70">
        <f t="shared" si="1"/>
        <v>247877.4</v>
      </c>
      <c r="I14" s="71">
        <v>177733.2</v>
      </c>
      <c r="J14" s="72">
        <f t="shared" si="2"/>
        <v>70144.19999999998</v>
      </c>
      <c r="K14" s="70">
        <v>103087.9</v>
      </c>
      <c r="L14" s="70">
        <v>28529.1</v>
      </c>
      <c r="M14" s="73">
        <f t="shared" si="4"/>
        <v>74558.79999999999</v>
      </c>
      <c r="N14" s="73">
        <f t="shared" si="3"/>
        <v>144702.99999999997</v>
      </c>
    </row>
    <row r="15" spans="1:14" ht="15.75">
      <c r="A15" s="82">
        <v>39661</v>
      </c>
      <c r="B15" s="70">
        <v>952.2</v>
      </c>
      <c r="C15" s="70">
        <v>175.8</v>
      </c>
      <c r="D15" s="70">
        <v>667.1</v>
      </c>
      <c r="E15" s="70">
        <v>242984.30000000002</v>
      </c>
      <c r="F15" s="70">
        <f t="shared" si="0"/>
        <v>244779.40000000002</v>
      </c>
      <c r="G15" s="70">
        <v>5227.5</v>
      </c>
      <c r="H15" s="70">
        <f t="shared" si="1"/>
        <v>250006.90000000002</v>
      </c>
      <c r="I15" s="71">
        <v>170889.4</v>
      </c>
      <c r="J15" s="72">
        <f t="shared" si="2"/>
        <v>79117.50000000003</v>
      </c>
      <c r="K15" s="70">
        <v>113713.59999999999</v>
      </c>
      <c r="L15" s="70">
        <v>27114.2</v>
      </c>
      <c r="M15" s="73">
        <f>K15-L15</f>
        <v>86599.4</v>
      </c>
      <c r="N15" s="73">
        <f t="shared" si="3"/>
        <v>165716.90000000002</v>
      </c>
    </row>
    <row r="16" spans="1:14" ht="15.75">
      <c r="A16" s="82">
        <v>39692</v>
      </c>
      <c r="B16" s="70">
        <v>1010.3</v>
      </c>
      <c r="C16" s="70">
        <v>177.4</v>
      </c>
      <c r="D16" s="70">
        <v>673.3</v>
      </c>
      <c r="E16" s="70">
        <v>240677.8</v>
      </c>
      <c r="F16" s="70">
        <f t="shared" si="0"/>
        <v>242538.8</v>
      </c>
      <c r="G16" s="70">
        <v>5464.4</v>
      </c>
      <c r="H16" s="70">
        <f t="shared" si="1"/>
        <v>248003.19999999998</v>
      </c>
      <c r="I16" s="71">
        <v>172169.9</v>
      </c>
      <c r="J16" s="72">
        <f t="shared" si="2"/>
        <v>75833.29999999999</v>
      </c>
      <c r="K16" s="70">
        <v>134420.80000000002</v>
      </c>
      <c r="L16" s="70">
        <v>27827.299999999996</v>
      </c>
      <c r="M16" s="73">
        <f t="shared" si="4"/>
        <v>106593.50000000003</v>
      </c>
      <c r="N16" s="73">
        <f t="shared" si="3"/>
        <v>182426.80000000002</v>
      </c>
    </row>
    <row r="17" spans="1:14" ht="15.75">
      <c r="A17" s="82">
        <v>39722</v>
      </c>
      <c r="B17" s="70">
        <v>859.6</v>
      </c>
      <c r="C17" s="70">
        <v>318.5</v>
      </c>
      <c r="D17" s="70">
        <v>656</v>
      </c>
      <c r="E17" s="70">
        <v>255508.7</v>
      </c>
      <c r="F17" s="70">
        <f t="shared" si="0"/>
        <v>257342.80000000002</v>
      </c>
      <c r="G17" s="70">
        <v>5431.4</v>
      </c>
      <c r="H17" s="70">
        <f t="shared" si="1"/>
        <v>262774.2</v>
      </c>
      <c r="I17" s="71">
        <v>167470.6</v>
      </c>
      <c r="J17" s="72">
        <f t="shared" si="2"/>
        <v>95303.6</v>
      </c>
      <c r="K17" s="70">
        <v>124242.09999999999</v>
      </c>
      <c r="L17" s="70">
        <v>27742.3</v>
      </c>
      <c r="M17" s="73">
        <f>K17-L17</f>
        <v>96499.79999999999</v>
      </c>
      <c r="N17" s="73">
        <f t="shared" si="3"/>
        <v>191803.4</v>
      </c>
    </row>
    <row r="18" spans="1:14" ht="15.75">
      <c r="A18" s="82">
        <v>39753</v>
      </c>
      <c r="B18" s="70">
        <v>971.7</v>
      </c>
      <c r="C18" s="70">
        <v>156.1</v>
      </c>
      <c r="D18" s="70">
        <v>665.6</v>
      </c>
      <c r="E18" s="70">
        <v>269776</v>
      </c>
      <c r="F18" s="70">
        <f t="shared" si="0"/>
        <v>271569.4</v>
      </c>
      <c r="G18" s="70">
        <v>5559.5</v>
      </c>
      <c r="H18" s="70">
        <f t="shared" si="1"/>
        <v>277128.9</v>
      </c>
      <c r="I18" s="71">
        <v>169792.50000000003</v>
      </c>
      <c r="J18" s="72">
        <f t="shared" si="2"/>
        <v>107336.4</v>
      </c>
      <c r="K18" s="70">
        <v>129104.30000000002</v>
      </c>
      <c r="L18" s="70">
        <v>29356.899999999998</v>
      </c>
      <c r="M18" s="73">
        <f t="shared" si="4"/>
        <v>99747.40000000002</v>
      </c>
      <c r="N18" s="73">
        <f t="shared" si="3"/>
        <v>207083.80000000002</v>
      </c>
    </row>
    <row r="19" spans="1:14" ht="15.75">
      <c r="A19" s="82">
        <v>39783</v>
      </c>
      <c r="B19" s="70">
        <v>1033.4</v>
      </c>
      <c r="C19" s="70">
        <v>181.7</v>
      </c>
      <c r="D19" s="70">
        <v>688.7</v>
      </c>
      <c r="E19" s="70">
        <v>327362.5</v>
      </c>
      <c r="F19" s="70">
        <f t="shared" si="0"/>
        <v>329266.3</v>
      </c>
      <c r="G19" s="70">
        <v>5223.6</v>
      </c>
      <c r="H19" s="70">
        <f t="shared" si="1"/>
        <v>334489.89999999997</v>
      </c>
      <c r="I19" s="71">
        <v>175397.7</v>
      </c>
      <c r="J19" s="72">
        <f t="shared" si="2"/>
        <v>159092.19999999995</v>
      </c>
      <c r="K19" s="70">
        <v>125768.90000000001</v>
      </c>
      <c r="L19" s="70">
        <v>30009.40000000001</v>
      </c>
      <c r="M19" s="73">
        <f t="shared" si="4"/>
        <v>95759.5</v>
      </c>
      <c r="N19" s="73">
        <f t="shared" si="3"/>
        <v>254851.69999999995</v>
      </c>
    </row>
    <row r="20" spans="1:14" ht="15.75">
      <c r="A20" s="82">
        <v>39814</v>
      </c>
      <c r="B20" s="70">
        <v>1074.8</v>
      </c>
      <c r="C20" s="70">
        <v>176.3</v>
      </c>
      <c r="D20" s="70">
        <v>668</v>
      </c>
      <c r="E20" s="70">
        <v>303144.5</v>
      </c>
      <c r="F20" s="70">
        <f t="shared" si="0"/>
        <v>305063.6</v>
      </c>
      <c r="G20" s="70">
        <v>6989.700000000001</v>
      </c>
      <c r="H20" s="70">
        <f t="shared" si="1"/>
        <v>312053.3</v>
      </c>
      <c r="I20" s="71">
        <v>170683.4</v>
      </c>
      <c r="J20" s="72">
        <f t="shared" si="2"/>
        <v>141369.9</v>
      </c>
      <c r="K20" s="70">
        <v>116140.49999999999</v>
      </c>
      <c r="L20" s="70">
        <v>27662.7</v>
      </c>
      <c r="M20" s="73">
        <f t="shared" si="4"/>
        <v>88477.79999999999</v>
      </c>
      <c r="N20" s="73">
        <f t="shared" si="3"/>
        <v>229847.69999999998</v>
      </c>
    </row>
    <row r="21" spans="1:14" ht="15.75">
      <c r="A21" s="82">
        <v>39845</v>
      </c>
      <c r="B21" s="70">
        <v>1118.6</v>
      </c>
      <c r="C21" s="70">
        <v>109.9</v>
      </c>
      <c r="D21" s="70">
        <v>652.7</v>
      </c>
      <c r="E21" s="70">
        <v>294546.8</v>
      </c>
      <c r="F21" s="70">
        <f t="shared" si="0"/>
        <v>296428</v>
      </c>
      <c r="G21" s="70">
        <v>7176.700000000001</v>
      </c>
      <c r="H21" s="70">
        <f t="shared" si="1"/>
        <v>303604.7</v>
      </c>
      <c r="I21" s="71">
        <v>178338.8</v>
      </c>
      <c r="J21" s="72">
        <f t="shared" si="2"/>
        <v>125265.90000000002</v>
      </c>
      <c r="K21" s="70">
        <v>117864.69999999998</v>
      </c>
      <c r="L21" s="70">
        <v>27916.6</v>
      </c>
      <c r="M21" s="73">
        <f t="shared" si="4"/>
        <v>89948.09999999998</v>
      </c>
      <c r="N21" s="73">
        <f t="shared" si="3"/>
        <v>215214</v>
      </c>
    </row>
    <row r="22" spans="1:14" ht="15.75">
      <c r="A22" s="82">
        <v>39873</v>
      </c>
      <c r="B22" s="70">
        <v>1094.1</v>
      </c>
      <c r="C22" s="70">
        <v>111.6</v>
      </c>
      <c r="D22" s="70">
        <v>662.7</v>
      </c>
      <c r="E22" s="70">
        <v>278039.10000000003</v>
      </c>
      <c r="F22" s="70">
        <f t="shared" si="0"/>
        <v>279907.50000000006</v>
      </c>
      <c r="G22" s="70">
        <v>6741.6</v>
      </c>
      <c r="H22" s="70">
        <f t="shared" si="1"/>
        <v>286649.10000000003</v>
      </c>
      <c r="I22" s="71">
        <v>180864.6</v>
      </c>
      <c r="J22" s="72">
        <f t="shared" si="2"/>
        <v>105784.50000000003</v>
      </c>
      <c r="K22" s="70">
        <v>120440.8</v>
      </c>
      <c r="L22" s="70">
        <v>28111.9</v>
      </c>
      <c r="M22" s="73">
        <f t="shared" si="4"/>
        <v>92328.9</v>
      </c>
      <c r="N22" s="73">
        <f t="shared" si="3"/>
        <v>198113.40000000002</v>
      </c>
    </row>
    <row r="23" spans="1:14" ht="15.75">
      <c r="A23" s="82">
        <v>39904</v>
      </c>
      <c r="B23" s="70">
        <v>1060</v>
      </c>
      <c r="C23" s="70">
        <v>111.5</v>
      </c>
      <c r="D23" s="70">
        <v>662.3</v>
      </c>
      <c r="E23" s="70">
        <v>264601.2</v>
      </c>
      <c r="F23" s="70">
        <f t="shared" si="0"/>
        <v>266435</v>
      </c>
      <c r="G23" s="70">
        <v>5492.8</v>
      </c>
      <c r="H23" s="70">
        <f t="shared" si="1"/>
        <v>271927.8</v>
      </c>
      <c r="I23" s="71">
        <v>181050.30000000002</v>
      </c>
      <c r="J23" s="72">
        <f t="shared" si="2"/>
        <v>90877.49999999997</v>
      </c>
      <c r="K23" s="70">
        <v>126001.6</v>
      </c>
      <c r="L23" s="70">
        <v>36224.19999999999</v>
      </c>
      <c r="M23" s="73">
        <f t="shared" si="4"/>
        <v>89777.40000000002</v>
      </c>
      <c r="N23" s="73">
        <f t="shared" si="3"/>
        <v>180654.9</v>
      </c>
    </row>
    <row r="24" spans="1:14" ht="15.75">
      <c r="A24" s="82">
        <v>39934</v>
      </c>
      <c r="B24" s="70">
        <v>1143.5</v>
      </c>
      <c r="C24" s="70">
        <v>80.7</v>
      </c>
      <c r="D24" s="70">
        <v>679.5</v>
      </c>
      <c r="E24" s="70">
        <v>274451.9</v>
      </c>
      <c r="F24" s="70">
        <f t="shared" si="0"/>
        <v>276355.60000000003</v>
      </c>
      <c r="G24" s="70">
        <v>4756.1</v>
      </c>
      <c r="H24" s="70">
        <f t="shared" si="1"/>
        <v>281111.7</v>
      </c>
      <c r="I24" s="71">
        <v>126775.29999999999</v>
      </c>
      <c r="J24" s="72">
        <f t="shared" si="2"/>
        <v>154336.40000000002</v>
      </c>
      <c r="K24" s="70">
        <v>123079.29999999999</v>
      </c>
      <c r="L24" s="70">
        <v>34014</v>
      </c>
      <c r="M24" s="73">
        <f t="shared" si="4"/>
        <v>89065.29999999999</v>
      </c>
      <c r="N24" s="73">
        <f t="shared" si="3"/>
        <v>243401.7</v>
      </c>
    </row>
    <row r="25" spans="1:14" ht="15.75">
      <c r="A25" s="82">
        <v>39965</v>
      </c>
      <c r="B25" s="70">
        <v>1120.6</v>
      </c>
      <c r="C25" s="70">
        <v>367.7</v>
      </c>
      <c r="D25" s="70">
        <v>686.8</v>
      </c>
      <c r="E25" s="70">
        <v>269075.8</v>
      </c>
      <c r="F25" s="70">
        <f t="shared" si="0"/>
        <v>271250.89999999997</v>
      </c>
      <c r="G25" s="70">
        <v>4660</v>
      </c>
      <c r="H25" s="70">
        <f t="shared" si="1"/>
        <v>275910.89999999997</v>
      </c>
      <c r="I25" s="71">
        <v>127669</v>
      </c>
      <c r="J25" s="72">
        <f t="shared" si="2"/>
        <v>148241.89999999997</v>
      </c>
      <c r="K25" s="70">
        <v>125767.2</v>
      </c>
      <c r="L25" s="70">
        <v>37042.7</v>
      </c>
      <c r="M25" s="73">
        <f t="shared" si="4"/>
        <v>88724.5</v>
      </c>
      <c r="N25" s="73">
        <f t="shared" si="3"/>
        <v>236966.39999999997</v>
      </c>
    </row>
    <row r="26" spans="1:14" ht="15.75">
      <c r="A26" s="82">
        <v>39995</v>
      </c>
      <c r="B26" s="70">
        <v>1115.2</v>
      </c>
      <c r="C26" s="70">
        <v>12701.4</v>
      </c>
      <c r="D26" s="70">
        <v>687.6</v>
      </c>
      <c r="E26" s="70">
        <v>253205.2</v>
      </c>
      <c r="F26" s="70">
        <f t="shared" si="0"/>
        <v>267709.4</v>
      </c>
      <c r="G26" s="70">
        <v>4478.700000000001</v>
      </c>
      <c r="H26" s="70">
        <f t="shared" si="1"/>
        <v>272188.10000000003</v>
      </c>
      <c r="I26" s="71">
        <v>140035.5</v>
      </c>
      <c r="J26" s="72">
        <f t="shared" si="2"/>
        <v>132152.60000000003</v>
      </c>
      <c r="K26" s="70">
        <v>119354.19999999998</v>
      </c>
      <c r="L26" s="70">
        <v>31841.699999999997</v>
      </c>
      <c r="M26" s="73">
        <f t="shared" si="4"/>
        <v>87512.49999999999</v>
      </c>
      <c r="N26" s="73">
        <f t="shared" si="3"/>
        <v>219665.10000000003</v>
      </c>
    </row>
    <row r="27" spans="1:14" ht="15.75">
      <c r="A27" s="82">
        <v>40026</v>
      </c>
      <c r="B27" s="70">
        <v>1136.3</v>
      </c>
      <c r="C27" s="70">
        <v>122653.6</v>
      </c>
      <c r="D27" s="70">
        <v>693.4</v>
      </c>
      <c r="E27" s="70">
        <v>238703.09999999998</v>
      </c>
      <c r="F27" s="70">
        <f t="shared" si="0"/>
        <v>363186.39999999997</v>
      </c>
      <c r="G27" s="70">
        <v>3479.8</v>
      </c>
      <c r="H27" s="70">
        <f t="shared" si="1"/>
        <v>366666.19999999995</v>
      </c>
      <c r="I27" s="71">
        <v>250916.19999999998</v>
      </c>
      <c r="J27" s="72">
        <f t="shared" si="2"/>
        <v>115749.99999999997</v>
      </c>
      <c r="K27" s="70">
        <v>126943.29999999999</v>
      </c>
      <c r="L27" s="70">
        <v>34910.100000000006</v>
      </c>
      <c r="M27" s="73">
        <f t="shared" si="4"/>
        <v>92033.19999999998</v>
      </c>
      <c r="N27" s="73">
        <f t="shared" si="3"/>
        <v>207783.19999999995</v>
      </c>
    </row>
    <row r="28" spans="1:14" ht="15.75">
      <c r="A28" s="82">
        <v>40057</v>
      </c>
      <c r="B28" s="70">
        <v>1191</v>
      </c>
      <c r="C28" s="70">
        <v>129687.2</v>
      </c>
      <c r="D28" s="70">
        <v>699.5</v>
      </c>
      <c r="E28" s="70">
        <v>257969.09999999998</v>
      </c>
      <c r="F28" s="70">
        <f t="shared" si="0"/>
        <v>389546.8</v>
      </c>
      <c r="G28" s="70">
        <v>3715.8</v>
      </c>
      <c r="H28" s="70">
        <f t="shared" si="1"/>
        <v>393262.6</v>
      </c>
      <c r="I28" s="71">
        <v>259318.9</v>
      </c>
      <c r="J28" s="72">
        <f t="shared" si="2"/>
        <v>133943.69999999998</v>
      </c>
      <c r="K28" s="70">
        <v>125532.20000000001</v>
      </c>
      <c r="L28" s="70">
        <v>37309.8</v>
      </c>
      <c r="M28" s="73">
        <f t="shared" si="4"/>
        <v>88222.40000000001</v>
      </c>
      <c r="N28" s="73">
        <f t="shared" si="3"/>
        <v>222166.09999999998</v>
      </c>
    </row>
    <row r="29" spans="1:14" ht="15.75">
      <c r="A29" s="82">
        <v>40087</v>
      </c>
      <c r="B29" s="70">
        <v>1240.1</v>
      </c>
      <c r="C29" s="70">
        <v>130455.6</v>
      </c>
      <c r="D29" s="70">
        <v>703.6</v>
      </c>
      <c r="E29" s="70">
        <v>254245.1</v>
      </c>
      <c r="F29" s="70">
        <f t="shared" si="0"/>
        <v>386644.4</v>
      </c>
      <c r="G29" s="70">
        <v>3322.7</v>
      </c>
      <c r="H29" s="70">
        <f t="shared" si="1"/>
        <v>389967.10000000003</v>
      </c>
      <c r="I29" s="71">
        <v>260952.5</v>
      </c>
      <c r="J29" s="72">
        <f t="shared" si="2"/>
        <v>129014.60000000003</v>
      </c>
      <c r="K29" s="70">
        <v>124128.7</v>
      </c>
      <c r="L29" s="70">
        <v>37126.3</v>
      </c>
      <c r="M29" s="73">
        <f t="shared" si="4"/>
        <v>87002.4</v>
      </c>
      <c r="N29" s="73">
        <f t="shared" si="3"/>
        <v>216017.00000000003</v>
      </c>
    </row>
    <row r="30" spans="1:14" ht="15.75">
      <c r="A30" s="82">
        <v>40118</v>
      </c>
      <c r="B30" s="70">
        <v>1389.7</v>
      </c>
      <c r="C30" s="70">
        <v>132353.7</v>
      </c>
      <c r="D30" s="70">
        <v>714</v>
      </c>
      <c r="E30" s="70">
        <v>246867.1</v>
      </c>
      <c r="F30" s="70">
        <f t="shared" si="0"/>
        <v>381324.5</v>
      </c>
      <c r="G30" s="70">
        <v>2909.8</v>
      </c>
      <c r="H30" s="70">
        <f t="shared" si="1"/>
        <v>384234.3</v>
      </c>
      <c r="I30" s="71">
        <v>263875.60000000003</v>
      </c>
      <c r="J30" s="72">
        <f t="shared" si="2"/>
        <v>120358.69999999995</v>
      </c>
      <c r="K30" s="70">
        <v>130034.9</v>
      </c>
      <c r="L30" s="70">
        <v>37392.799999999996</v>
      </c>
      <c r="M30" s="73">
        <f t="shared" si="4"/>
        <v>92642.1</v>
      </c>
      <c r="N30" s="73">
        <f t="shared" si="3"/>
        <v>213000.79999999996</v>
      </c>
    </row>
    <row r="31" spans="1:14" ht="15.75">
      <c r="A31" s="82">
        <v>40148</v>
      </c>
      <c r="B31" s="70">
        <v>1304.8</v>
      </c>
      <c r="C31" s="70">
        <v>128093.7</v>
      </c>
      <c r="D31" s="70">
        <v>692.5</v>
      </c>
      <c r="E31" s="70">
        <v>267404.7</v>
      </c>
      <c r="F31" s="70">
        <f t="shared" si="0"/>
        <v>397495.7</v>
      </c>
      <c r="G31" s="70">
        <v>3455.6000000000004</v>
      </c>
      <c r="H31" s="70">
        <f t="shared" si="1"/>
        <v>400951.3</v>
      </c>
      <c r="I31" s="71">
        <v>255985.09999999998</v>
      </c>
      <c r="J31" s="72">
        <f t="shared" si="2"/>
        <v>144966.2</v>
      </c>
      <c r="K31" s="70">
        <v>155769.00000000003</v>
      </c>
      <c r="L31" s="70">
        <v>36237.6</v>
      </c>
      <c r="M31" s="73">
        <f t="shared" si="4"/>
        <v>119531.40000000002</v>
      </c>
      <c r="N31" s="73">
        <f t="shared" si="3"/>
        <v>264497.60000000003</v>
      </c>
    </row>
    <row r="32" spans="1:14" ht="15.75">
      <c r="A32" s="82">
        <v>40179</v>
      </c>
      <c r="B32" s="70">
        <v>1291.5</v>
      </c>
      <c r="C32" s="70">
        <v>127598.1</v>
      </c>
      <c r="D32" s="70">
        <v>689.8</v>
      </c>
      <c r="E32" s="70">
        <v>275503.9</v>
      </c>
      <c r="F32" s="70">
        <f t="shared" si="0"/>
        <v>405083.30000000005</v>
      </c>
      <c r="G32" s="70">
        <v>2905.9</v>
      </c>
      <c r="H32" s="70">
        <f t="shared" si="1"/>
        <v>407989.20000000007</v>
      </c>
      <c r="I32" s="74">
        <v>254946.7</v>
      </c>
      <c r="J32" s="72">
        <f t="shared" si="2"/>
        <v>153042.50000000006</v>
      </c>
      <c r="K32" s="70">
        <v>153536.5</v>
      </c>
      <c r="L32" s="70">
        <v>35732.40000000001</v>
      </c>
      <c r="M32" s="73">
        <f t="shared" si="4"/>
        <v>117804.09999999999</v>
      </c>
      <c r="N32" s="73">
        <f t="shared" si="3"/>
        <v>270846.60000000003</v>
      </c>
    </row>
    <row r="33" spans="1:14" ht="15.75">
      <c r="A33" s="82">
        <v>40210</v>
      </c>
      <c r="B33" s="70">
        <v>1318.4</v>
      </c>
      <c r="C33" s="70">
        <v>125359.6</v>
      </c>
      <c r="D33" s="70">
        <v>677.7</v>
      </c>
      <c r="E33" s="70">
        <v>280367.2</v>
      </c>
      <c r="F33" s="70">
        <f t="shared" si="0"/>
        <v>407722.9</v>
      </c>
      <c r="G33" s="70">
        <v>4287.200000000001</v>
      </c>
      <c r="H33" s="70">
        <f t="shared" si="1"/>
        <v>412010.10000000003</v>
      </c>
      <c r="I33" s="74">
        <v>261782.6</v>
      </c>
      <c r="J33" s="72">
        <f t="shared" si="2"/>
        <v>150227.50000000003</v>
      </c>
      <c r="K33" s="70">
        <v>157687.9</v>
      </c>
      <c r="L33" s="70">
        <v>35653.4</v>
      </c>
      <c r="M33" s="73">
        <f t="shared" si="4"/>
        <v>122034.5</v>
      </c>
      <c r="N33" s="73">
        <f t="shared" si="3"/>
        <v>272262</v>
      </c>
    </row>
    <row r="34" spans="1:14" ht="15.75">
      <c r="A34" s="82">
        <v>40238</v>
      </c>
      <c r="B34" s="70">
        <v>1314.8</v>
      </c>
      <c r="C34" s="70">
        <v>124553.9</v>
      </c>
      <c r="D34" s="70">
        <v>673.3</v>
      </c>
      <c r="E34" s="70">
        <v>265831</v>
      </c>
      <c r="F34" s="70">
        <f t="shared" si="0"/>
        <v>392373</v>
      </c>
      <c r="G34" s="70">
        <v>4171.5</v>
      </c>
      <c r="H34" s="70">
        <f t="shared" si="1"/>
        <v>396544.5</v>
      </c>
      <c r="I34" s="74">
        <v>260330.80000000002</v>
      </c>
      <c r="J34" s="72">
        <f t="shared" si="2"/>
        <v>136213.69999999998</v>
      </c>
      <c r="K34" s="70">
        <v>155722.80000000005</v>
      </c>
      <c r="L34" s="70">
        <v>33546.700000000004</v>
      </c>
      <c r="M34" s="73">
        <f t="shared" si="4"/>
        <v>122176.10000000003</v>
      </c>
      <c r="N34" s="73">
        <f t="shared" si="3"/>
        <v>258389.80000000002</v>
      </c>
    </row>
    <row r="35" spans="1:14" ht="15.75">
      <c r="A35" s="82">
        <v>40269</v>
      </c>
      <c r="B35" s="70">
        <v>1392.6</v>
      </c>
      <c r="C35" s="70">
        <v>123646.7</v>
      </c>
      <c r="D35" s="70">
        <v>668.4</v>
      </c>
      <c r="E35" s="70">
        <v>252588.50000000003</v>
      </c>
      <c r="F35" s="70">
        <f t="shared" si="0"/>
        <v>378296.2</v>
      </c>
      <c r="G35" s="70">
        <v>4343.4</v>
      </c>
      <c r="H35" s="70">
        <f t="shared" si="1"/>
        <v>382639.60000000003</v>
      </c>
      <c r="I35" s="74">
        <v>257699.40000000002</v>
      </c>
      <c r="J35" s="72">
        <f t="shared" si="2"/>
        <v>124940.20000000001</v>
      </c>
      <c r="K35" s="70">
        <v>148851.90000000002</v>
      </c>
      <c r="L35" s="70">
        <v>40011.5</v>
      </c>
      <c r="M35" s="73">
        <f t="shared" si="4"/>
        <v>108840.40000000002</v>
      </c>
      <c r="N35" s="73">
        <f t="shared" si="3"/>
        <v>233780.60000000003</v>
      </c>
    </row>
    <row r="36" spans="1:14" ht="15.75">
      <c r="A36" s="82">
        <v>40299</v>
      </c>
      <c r="B36" s="70">
        <v>1440.2</v>
      </c>
      <c r="C36" s="70">
        <v>120848.9</v>
      </c>
      <c r="D36" s="70">
        <v>653.4</v>
      </c>
      <c r="E36" s="70">
        <v>235306.59999999998</v>
      </c>
      <c r="F36" s="70">
        <f t="shared" si="0"/>
        <v>358249.1</v>
      </c>
      <c r="G36" s="70">
        <v>4183.5</v>
      </c>
      <c r="H36" s="70">
        <f t="shared" si="1"/>
        <v>362432.6</v>
      </c>
      <c r="I36" s="74">
        <v>251894.59999999998</v>
      </c>
      <c r="J36" s="72">
        <f t="shared" si="2"/>
        <v>110538</v>
      </c>
      <c r="K36" s="70">
        <v>136564.19999999998</v>
      </c>
      <c r="L36" s="70">
        <v>35952.4</v>
      </c>
      <c r="M36" s="73">
        <f t="shared" si="4"/>
        <v>100611.79999999999</v>
      </c>
      <c r="N36" s="73">
        <f t="shared" si="3"/>
        <v>211149.8</v>
      </c>
    </row>
    <row r="37" spans="1:14" ht="15.75">
      <c r="A37" s="82">
        <v>40330</v>
      </c>
      <c r="B37" s="70">
        <v>1475</v>
      </c>
      <c r="C37" s="70">
        <v>120972.7</v>
      </c>
      <c r="D37" s="70">
        <v>654</v>
      </c>
      <c r="E37" s="70">
        <v>219261.3</v>
      </c>
      <c r="F37" s="70">
        <f t="shared" si="0"/>
        <v>342363</v>
      </c>
      <c r="G37" s="70">
        <v>3896.1000000000004</v>
      </c>
      <c r="H37" s="70">
        <f t="shared" si="1"/>
        <v>346259.1</v>
      </c>
      <c r="I37" s="74">
        <v>252121.1</v>
      </c>
      <c r="J37" s="72">
        <f t="shared" si="2"/>
        <v>94137.99999999997</v>
      </c>
      <c r="K37" s="70">
        <v>139243.59999999998</v>
      </c>
      <c r="L37" s="70">
        <v>37032.600000000006</v>
      </c>
      <c r="M37" s="73">
        <f t="shared" si="4"/>
        <v>102210.99999999997</v>
      </c>
      <c r="N37" s="73">
        <f t="shared" si="3"/>
        <v>196348.99999999994</v>
      </c>
    </row>
    <row r="38" spans="1:14" ht="15.75">
      <c r="A38" s="82">
        <v>40360</v>
      </c>
      <c r="B38" s="70">
        <v>1390.5</v>
      </c>
      <c r="C38" s="70">
        <v>124796.9</v>
      </c>
      <c r="D38" s="70">
        <v>674.8</v>
      </c>
      <c r="E38" s="70">
        <v>221202.6</v>
      </c>
      <c r="F38" s="70">
        <f t="shared" si="0"/>
        <v>348064.8</v>
      </c>
      <c r="G38" s="70">
        <v>3963.1000000000004</v>
      </c>
      <c r="H38" s="70">
        <f t="shared" si="1"/>
        <v>352027.89999999997</v>
      </c>
      <c r="I38" s="74">
        <v>260288</v>
      </c>
      <c r="J38" s="72">
        <f t="shared" si="2"/>
        <v>91739.89999999997</v>
      </c>
      <c r="K38" s="70">
        <v>148565.8</v>
      </c>
      <c r="L38" s="70">
        <v>39069.899999999994</v>
      </c>
      <c r="M38" s="73">
        <f t="shared" si="4"/>
        <v>109495.9</v>
      </c>
      <c r="N38" s="73">
        <f t="shared" si="3"/>
        <v>201235.79999999996</v>
      </c>
    </row>
    <row r="39" spans="1:14" ht="15.75">
      <c r="A39" s="82">
        <v>40391</v>
      </c>
      <c r="B39" s="70">
        <v>1469.3</v>
      </c>
      <c r="C39" s="70">
        <v>136021.1</v>
      </c>
      <c r="D39" s="70">
        <v>669.2</v>
      </c>
      <c r="E39" s="70">
        <v>211068.09999999998</v>
      </c>
      <c r="F39" s="70">
        <f t="shared" si="0"/>
        <v>349227.69999999995</v>
      </c>
      <c r="G39" s="70">
        <v>5042.4</v>
      </c>
      <c r="H39" s="70">
        <f t="shared" si="1"/>
        <v>354270.1</v>
      </c>
      <c r="I39" s="74">
        <v>270617.1</v>
      </c>
      <c r="J39" s="72">
        <f t="shared" si="2"/>
        <v>83653</v>
      </c>
      <c r="K39" s="70">
        <v>137763</v>
      </c>
      <c r="L39" s="70">
        <v>36289.3</v>
      </c>
      <c r="M39" s="73">
        <f t="shared" si="4"/>
        <v>101473.7</v>
      </c>
      <c r="N39" s="73">
        <f t="shared" si="3"/>
        <v>185126.7</v>
      </c>
    </row>
    <row r="40" spans="1:14" ht="15.75">
      <c r="A40" s="82">
        <v>40422</v>
      </c>
      <c r="B40" s="70">
        <v>1555</v>
      </c>
      <c r="C40" s="70">
        <v>139909.4</v>
      </c>
      <c r="D40" s="70">
        <v>688.3</v>
      </c>
      <c r="E40" s="70">
        <v>200071.4</v>
      </c>
      <c r="F40" s="70">
        <f t="shared" si="0"/>
        <v>342224.1</v>
      </c>
      <c r="G40" s="70">
        <v>6532.799999999999</v>
      </c>
      <c r="H40" s="70">
        <f t="shared" si="1"/>
        <v>348756.89999999997</v>
      </c>
      <c r="I40" s="74">
        <v>279209.8</v>
      </c>
      <c r="J40" s="72">
        <f t="shared" si="2"/>
        <v>69547.09999999998</v>
      </c>
      <c r="K40" s="70">
        <v>135528.9</v>
      </c>
      <c r="L40" s="70">
        <v>37379.6</v>
      </c>
      <c r="M40" s="73">
        <f t="shared" si="4"/>
        <v>98149.29999999999</v>
      </c>
      <c r="N40" s="73">
        <f t="shared" si="3"/>
        <v>167696.39999999997</v>
      </c>
    </row>
    <row r="41" spans="1:14" ht="15.75">
      <c r="A41" s="82">
        <v>40452</v>
      </c>
      <c r="B41" s="70">
        <v>1593.5</v>
      </c>
      <c r="C41" s="70">
        <v>141490.8</v>
      </c>
      <c r="D41" s="70">
        <v>698.7</v>
      </c>
      <c r="E41" s="70">
        <v>196503</v>
      </c>
      <c r="F41" s="70">
        <f t="shared" si="0"/>
        <v>340286</v>
      </c>
      <c r="G41" s="70">
        <v>7493.4</v>
      </c>
      <c r="H41" s="70">
        <f t="shared" si="1"/>
        <v>347779.4</v>
      </c>
      <c r="I41" s="74">
        <v>281295.6</v>
      </c>
      <c r="J41" s="72">
        <f t="shared" si="2"/>
        <v>66483.80000000005</v>
      </c>
      <c r="K41" s="70">
        <v>148423.1</v>
      </c>
      <c r="L41" s="70">
        <v>40353.2</v>
      </c>
      <c r="M41" s="73">
        <f t="shared" si="4"/>
        <v>108069.90000000001</v>
      </c>
      <c r="N41" s="73">
        <f t="shared" si="3"/>
        <v>174553.70000000007</v>
      </c>
    </row>
    <row r="42" spans="1:14" ht="15.75">
      <c r="A42" s="82">
        <v>40483</v>
      </c>
      <c r="B42" s="70">
        <v>1624.7</v>
      </c>
      <c r="C42" s="70">
        <v>138203.1</v>
      </c>
      <c r="D42" s="70">
        <v>682.5</v>
      </c>
      <c r="E42" s="70">
        <v>201049</v>
      </c>
      <c r="F42" s="70">
        <f t="shared" si="0"/>
        <v>341559.30000000005</v>
      </c>
      <c r="G42" s="70">
        <v>7640</v>
      </c>
      <c r="H42" s="70">
        <f t="shared" si="1"/>
        <v>349199.30000000005</v>
      </c>
      <c r="I42" s="74">
        <v>274549</v>
      </c>
      <c r="J42" s="72">
        <f t="shared" si="2"/>
        <v>74650.30000000005</v>
      </c>
      <c r="K42" s="70">
        <v>150072.59999999998</v>
      </c>
      <c r="L42" s="70">
        <v>46726.1</v>
      </c>
      <c r="M42" s="73">
        <f t="shared" si="4"/>
        <v>103346.49999999997</v>
      </c>
      <c r="N42" s="73">
        <f t="shared" si="3"/>
        <v>177996.80000000002</v>
      </c>
    </row>
    <row r="43" spans="1:14" ht="15.75">
      <c r="A43" s="82">
        <v>40513</v>
      </c>
      <c r="B43" s="70">
        <v>1678.2</v>
      </c>
      <c r="C43" s="70">
        <v>139030.6</v>
      </c>
      <c r="D43" s="70">
        <v>686.7</v>
      </c>
      <c r="E43" s="70">
        <v>268109.8</v>
      </c>
      <c r="F43" s="70">
        <f t="shared" si="0"/>
        <v>409505.30000000005</v>
      </c>
      <c r="G43" s="70">
        <v>8766.9</v>
      </c>
      <c r="H43" s="70">
        <f t="shared" si="1"/>
        <v>418272.20000000007</v>
      </c>
      <c r="I43" s="74">
        <v>276658.60000000003</v>
      </c>
      <c r="J43" s="72">
        <f t="shared" si="2"/>
        <v>141613.60000000003</v>
      </c>
      <c r="K43" s="70">
        <v>162923</v>
      </c>
      <c r="L43" s="70">
        <v>50485.59999999999</v>
      </c>
      <c r="M43" s="73">
        <f t="shared" si="4"/>
        <v>112437.40000000001</v>
      </c>
      <c r="N43" s="73">
        <f t="shared" si="3"/>
        <v>254051.00000000006</v>
      </c>
    </row>
    <row r="44" spans="1:14" ht="15.75">
      <c r="A44" s="82">
        <v>40544</v>
      </c>
      <c r="B44" s="70">
        <v>1592.8</v>
      </c>
      <c r="C44" s="70">
        <v>141347.7</v>
      </c>
      <c r="D44" s="70">
        <v>692.9</v>
      </c>
      <c r="E44" s="70">
        <v>258807.2</v>
      </c>
      <c r="F44" s="70">
        <f t="shared" si="0"/>
        <v>402440.6</v>
      </c>
      <c r="G44" s="70">
        <v>10593.4</v>
      </c>
      <c r="H44" s="70">
        <f t="shared" si="1"/>
        <v>413034</v>
      </c>
      <c r="I44" s="74">
        <v>281587.1</v>
      </c>
      <c r="J44" s="72">
        <f t="shared" si="2"/>
        <v>131446.90000000002</v>
      </c>
      <c r="K44" s="70">
        <v>152646.00000000003</v>
      </c>
      <c r="L44" s="70">
        <v>44614.49999999999</v>
      </c>
      <c r="M44" s="73">
        <f t="shared" si="4"/>
        <v>108031.50000000003</v>
      </c>
      <c r="N44" s="73">
        <f t="shared" si="3"/>
        <v>239478.40000000005</v>
      </c>
    </row>
    <row r="45" spans="1:14" ht="15.75">
      <c r="A45" s="82">
        <v>40575</v>
      </c>
      <c r="B45" s="70">
        <v>1678.2</v>
      </c>
      <c r="C45" s="70">
        <v>140620</v>
      </c>
      <c r="D45" s="70">
        <v>694.5</v>
      </c>
      <c r="E45" s="70">
        <v>283349.7</v>
      </c>
      <c r="F45" s="70">
        <f t="shared" si="0"/>
        <v>426342.4</v>
      </c>
      <c r="G45" s="70">
        <v>11586.4</v>
      </c>
      <c r="H45" s="70">
        <f t="shared" si="1"/>
        <v>437928.80000000005</v>
      </c>
      <c r="I45" s="74">
        <v>281664.4</v>
      </c>
      <c r="J45" s="72">
        <f t="shared" si="2"/>
        <v>156264.40000000002</v>
      </c>
      <c r="K45" s="70">
        <v>149996.80000000002</v>
      </c>
      <c r="L45" s="70">
        <v>49423.19999999999</v>
      </c>
      <c r="M45" s="73">
        <f t="shared" si="4"/>
        <v>100573.60000000003</v>
      </c>
      <c r="N45" s="73">
        <f t="shared" si="3"/>
        <v>256838.00000000006</v>
      </c>
    </row>
    <row r="46" spans="1:14" ht="15.75">
      <c r="A46" s="82">
        <v>40603</v>
      </c>
      <c r="B46" s="70">
        <v>1704.1</v>
      </c>
      <c r="C46" s="70">
        <v>141665.1</v>
      </c>
      <c r="D46" s="70">
        <v>699.7</v>
      </c>
      <c r="E46" s="70">
        <v>271744.2</v>
      </c>
      <c r="F46" s="70">
        <f t="shared" si="0"/>
        <v>415813.10000000003</v>
      </c>
      <c r="G46" s="70">
        <v>10815.5</v>
      </c>
      <c r="H46" s="70">
        <f t="shared" si="1"/>
        <v>426628.60000000003</v>
      </c>
      <c r="I46" s="74">
        <v>283289.5</v>
      </c>
      <c r="J46" s="72">
        <f t="shared" si="2"/>
        <v>143339.10000000003</v>
      </c>
      <c r="K46" s="70">
        <v>143485.69999999995</v>
      </c>
      <c r="L46" s="70">
        <v>39002.5</v>
      </c>
      <c r="M46" s="73">
        <f t="shared" si="4"/>
        <v>104483.19999999995</v>
      </c>
      <c r="N46" s="73">
        <f t="shared" si="3"/>
        <v>247822.3</v>
      </c>
    </row>
    <row r="47" spans="1:14" ht="15.75">
      <c r="A47" s="82">
        <v>40634</v>
      </c>
      <c r="B47" s="70">
        <v>1853.9</v>
      </c>
      <c r="C47" s="70">
        <v>158675.7</v>
      </c>
      <c r="D47" s="70">
        <v>722.6</v>
      </c>
      <c r="E47" s="70">
        <v>284505.6</v>
      </c>
      <c r="F47" s="70">
        <f t="shared" si="0"/>
        <v>445757.8</v>
      </c>
      <c r="G47" s="70">
        <v>9926.6</v>
      </c>
      <c r="H47" s="70">
        <f t="shared" si="1"/>
        <v>455684.39999999997</v>
      </c>
      <c r="I47" s="74">
        <v>304102.80000000005</v>
      </c>
      <c r="J47" s="72">
        <f t="shared" si="2"/>
        <v>151581.59999999992</v>
      </c>
      <c r="K47" s="70">
        <v>142072.69999999998</v>
      </c>
      <c r="L47" s="70">
        <v>43570.299999999996</v>
      </c>
      <c r="M47" s="73">
        <f t="shared" si="4"/>
        <v>98502.4</v>
      </c>
      <c r="N47" s="73">
        <f t="shared" si="3"/>
        <v>250083.9999999999</v>
      </c>
    </row>
    <row r="48" spans="1:14" ht="15.75">
      <c r="A48" s="82">
        <v>40664</v>
      </c>
      <c r="B48" s="70">
        <v>1842.5</v>
      </c>
      <c r="C48" s="70">
        <v>156290.6</v>
      </c>
      <c r="D48" s="70">
        <v>711.7</v>
      </c>
      <c r="E48" s="70">
        <v>277304.5</v>
      </c>
      <c r="F48" s="70">
        <f t="shared" si="0"/>
        <v>436149.30000000005</v>
      </c>
      <c r="G48" s="70">
        <v>8461.9</v>
      </c>
      <c r="H48" s="70">
        <f t="shared" si="1"/>
        <v>444611.20000000007</v>
      </c>
      <c r="I48" s="74">
        <v>299175.7</v>
      </c>
      <c r="J48" s="72">
        <f t="shared" si="2"/>
        <v>145435.50000000006</v>
      </c>
      <c r="K48" s="70">
        <v>136429.60000000003</v>
      </c>
      <c r="L48" s="70">
        <v>41594.7</v>
      </c>
      <c r="M48" s="73">
        <f t="shared" si="4"/>
        <v>94834.90000000004</v>
      </c>
      <c r="N48" s="73">
        <f t="shared" si="3"/>
        <v>240270.40000000008</v>
      </c>
    </row>
    <row r="49" spans="1:14" ht="15.75">
      <c r="A49" s="82">
        <v>40695</v>
      </c>
      <c r="B49" s="70">
        <v>1816.6</v>
      </c>
      <c r="C49" s="70">
        <v>157079.9</v>
      </c>
      <c r="D49" s="70">
        <v>715.3</v>
      </c>
      <c r="E49" s="70">
        <v>268057.4</v>
      </c>
      <c r="F49" s="70">
        <f t="shared" si="0"/>
        <v>427669.2</v>
      </c>
      <c r="G49" s="70">
        <v>6572.799999999999</v>
      </c>
      <c r="H49" s="70">
        <f t="shared" si="1"/>
        <v>434242</v>
      </c>
      <c r="I49" s="74">
        <v>300858.9</v>
      </c>
      <c r="J49" s="72">
        <f t="shared" si="2"/>
        <v>133383.09999999998</v>
      </c>
      <c r="K49" s="70">
        <v>129712.2</v>
      </c>
      <c r="L49" s="70">
        <v>39056.4</v>
      </c>
      <c r="M49" s="73">
        <f t="shared" si="4"/>
        <v>90655.79999999999</v>
      </c>
      <c r="N49" s="73">
        <f t="shared" si="3"/>
        <v>224038.89999999997</v>
      </c>
    </row>
    <row r="50" spans="1:14" ht="15.75">
      <c r="A50" s="82">
        <v>40725</v>
      </c>
      <c r="B50" s="70">
        <v>1948.9</v>
      </c>
      <c r="C50" s="70">
        <v>171537.2</v>
      </c>
      <c r="D50" s="70">
        <v>721</v>
      </c>
      <c r="E50" s="70">
        <v>256308.99999999997</v>
      </c>
      <c r="F50" s="70">
        <f t="shared" si="0"/>
        <v>430516.1</v>
      </c>
      <c r="G50" s="70">
        <v>6457.4</v>
      </c>
      <c r="H50" s="70">
        <f t="shared" si="1"/>
        <v>436973.5</v>
      </c>
      <c r="I50" s="74">
        <v>316978.4</v>
      </c>
      <c r="J50" s="72">
        <f t="shared" si="2"/>
        <v>119995.09999999998</v>
      </c>
      <c r="K50" s="70">
        <v>136658.50000000003</v>
      </c>
      <c r="L50" s="70">
        <v>42413.6</v>
      </c>
      <c r="M50" s="73">
        <f t="shared" si="4"/>
        <v>94244.90000000002</v>
      </c>
      <c r="N50" s="73">
        <f t="shared" si="3"/>
        <v>214240</v>
      </c>
    </row>
    <row r="51" spans="1:14" ht="15.75">
      <c r="A51" s="82">
        <v>40756</v>
      </c>
      <c r="B51" s="70">
        <v>2231.9</v>
      </c>
      <c r="C51" s="70">
        <v>172119.9</v>
      </c>
      <c r="D51" s="70">
        <v>729.5</v>
      </c>
      <c r="E51" s="70">
        <v>238971.10000000003</v>
      </c>
      <c r="F51" s="70">
        <f t="shared" si="0"/>
        <v>414052.4</v>
      </c>
      <c r="G51" s="70">
        <v>6040.5</v>
      </c>
      <c r="H51" s="70">
        <f t="shared" si="1"/>
        <v>420092.9</v>
      </c>
      <c r="I51" s="74">
        <v>319000</v>
      </c>
      <c r="J51" s="72">
        <f t="shared" si="2"/>
        <v>101092.90000000002</v>
      </c>
      <c r="K51" s="70">
        <v>137401.50000000003</v>
      </c>
      <c r="L51" s="70">
        <v>41757.4</v>
      </c>
      <c r="M51" s="73">
        <f t="shared" si="4"/>
        <v>95644.10000000003</v>
      </c>
      <c r="N51" s="73">
        <f t="shared" si="3"/>
        <v>196737.00000000006</v>
      </c>
    </row>
    <row r="52" spans="1:14" ht="15.75">
      <c r="A52" s="82">
        <v>40787</v>
      </c>
      <c r="B52" s="70">
        <v>2001.3</v>
      </c>
      <c r="C52" s="70">
        <v>169415.7</v>
      </c>
      <c r="D52" s="70">
        <v>718</v>
      </c>
      <c r="E52" s="70">
        <v>216623.7</v>
      </c>
      <c r="F52" s="70">
        <f t="shared" si="0"/>
        <v>388758.7</v>
      </c>
      <c r="G52" s="70">
        <v>6131.6</v>
      </c>
      <c r="H52" s="70">
        <f t="shared" si="1"/>
        <v>394890.3</v>
      </c>
      <c r="I52" s="74">
        <v>313648.9</v>
      </c>
      <c r="J52" s="72">
        <f t="shared" si="2"/>
        <v>81241.39999999997</v>
      </c>
      <c r="K52" s="70">
        <v>129686.30000000002</v>
      </c>
      <c r="L52" s="70">
        <v>41451.9</v>
      </c>
      <c r="M52" s="73">
        <f t="shared" si="4"/>
        <v>88234.40000000002</v>
      </c>
      <c r="N52" s="73">
        <f t="shared" si="3"/>
        <v>169475.8</v>
      </c>
    </row>
    <row r="53" spans="1:14" ht="15.75">
      <c r="A53" s="82">
        <v>40817</v>
      </c>
      <c r="B53" s="70">
        <v>2136.2</v>
      </c>
      <c r="C53" s="70">
        <v>175588.7</v>
      </c>
      <c r="D53" s="70">
        <v>744.2</v>
      </c>
      <c r="E53" s="70">
        <v>203143.3</v>
      </c>
      <c r="F53" s="70">
        <f t="shared" si="0"/>
        <v>381612.4</v>
      </c>
      <c r="G53" s="70">
        <v>6997.299999999999</v>
      </c>
      <c r="H53" s="70">
        <f t="shared" si="1"/>
        <v>388609.7</v>
      </c>
      <c r="I53" s="74">
        <v>327004.7</v>
      </c>
      <c r="J53" s="72">
        <f t="shared" si="2"/>
        <v>61605</v>
      </c>
      <c r="K53" s="70">
        <v>138503.9</v>
      </c>
      <c r="L53" s="70">
        <v>46518.7</v>
      </c>
      <c r="M53" s="73">
        <f t="shared" si="4"/>
        <v>91985.2</v>
      </c>
      <c r="N53" s="73">
        <f t="shared" si="3"/>
        <v>153590.2</v>
      </c>
    </row>
    <row r="54" spans="1:14" ht="15.75">
      <c r="A54" s="82">
        <v>40848</v>
      </c>
      <c r="B54" s="70">
        <v>2215.7</v>
      </c>
      <c r="C54" s="70">
        <v>175988.7</v>
      </c>
      <c r="D54" s="70">
        <v>745.8</v>
      </c>
      <c r="E54" s="70">
        <v>199719.9</v>
      </c>
      <c r="F54" s="70">
        <f t="shared" si="0"/>
        <v>378670.1</v>
      </c>
      <c r="G54" s="70">
        <v>9353.5</v>
      </c>
      <c r="H54" s="70">
        <f t="shared" si="1"/>
        <v>388023.6</v>
      </c>
      <c r="I54" s="74">
        <v>328313.3</v>
      </c>
      <c r="J54" s="72">
        <f t="shared" si="2"/>
        <v>59710.29999999999</v>
      </c>
      <c r="K54" s="70">
        <v>156380.9</v>
      </c>
      <c r="L54" s="70">
        <v>54902.90000000001</v>
      </c>
      <c r="M54" s="73">
        <f t="shared" si="4"/>
        <v>101477.99999999999</v>
      </c>
      <c r="N54" s="73">
        <f t="shared" si="3"/>
        <v>161188.3</v>
      </c>
    </row>
    <row r="55" spans="1:14" ht="15.75">
      <c r="A55" s="82">
        <v>40878</v>
      </c>
      <c r="B55" s="70">
        <v>2045.5</v>
      </c>
      <c r="C55" s="70">
        <v>164634.5</v>
      </c>
      <c r="D55" s="70">
        <v>750.6</v>
      </c>
      <c r="E55" s="70">
        <v>235199.30000000002</v>
      </c>
      <c r="F55" s="70">
        <f t="shared" si="0"/>
        <v>402629.9</v>
      </c>
      <c r="G55" s="70">
        <v>10113.9</v>
      </c>
      <c r="H55" s="70">
        <f t="shared" si="1"/>
        <v>412743.80000000005</v>
      </c>
      <c r="I55" s="74">
        <v>330449.80000000005</v>
      </c>
      <c r="J55" s="72">
        <f t="shared" si="2"/>
        <v>82294</v>
      </c>
      <c r="K55" s="70">
        <v>173267.6</v>
      </c>
      <c r="L55" s="70">
        <v>50036.00000000001</v>
      </c>
      <c r="M55" s="73">
        <f t="shared" si="4"/>
        <v>123231.6</v>
      </c>
      <c r="N55" s="73">
        <f t="shared" si="3"/>
        <v>205525.6</v>
      </c>
    </row>
    <row r="56" spans="1:14" s="76" customFormat="1" ht="15.75">
      <c r="A56" s="82">
        <v>40909</v>
      </c>
      <c r="B56" s="75">
        <v>2322.2</v>
      </c>
      <c r="C56" s="75">
        <v>176671.9</v>
      </c>
      <c r="D56" s="75">
        <v>773.4</v>
      </c>
      <c r="E56" s="75">
        <v>268822.00000000006</v>
      </c>
      <c r="F56" s="70">
        <f t="shared" si="0"/>
        <v>448589.50000000006</v>
      </c>
      <c r="G56" s="75">
        <v>11511.4</v>
      </c>
      <c r="H56" s="70">
        <f t="shared" si="1"/>
        <v>460100.9000000001</v>
      </c>
      <c r="I56" s="75">
        <v>347210.1</v>
      </c>
      <c r="J56" s="72">
        <f t="shared" si="2"/>
        <v>112890.8000000001</v>
      </c>
      <c r="K56" s="75">
        <v>179393.09999999998</v>
      </c>
      <c r="L56" s="75">
        <v>53883.600000000006</v>
      </c>
      <c r="M56" s="73">
        <f t="shared" si="4"/>
        <v>125509.49999999997</v>
      </c>
      <c r="N56" s="73">
        <f t="shared" si="3"/>
        <v>238400.30000000008</v>
      </c>
    </row>
    <row r="57" spans="1:14" s="76" customFormat="1" ht="15.75">
      <c r="A57" s="82">
        <v>40940</v>
      </c>
      <c r="B57" s="75">
        <v>2432.3</v>
      </c>
      <c r="C57" s="75">
        <v>181301.4</v>
      </c>
      <c r="D57" s="75">
        <v>788.1</v>
      </c>
      <c r="E57" s="75">
        <v>259759.40000000002</v>
      </c>
      <c r="F57" s="70">
        <f t="shared" si="0"/>
        <v>444281.2</v>
      </c>
      <c r="G57" s="75">
        <v>8881.7</v>
      </c>
      <c r="H57" s="70">
        <f t="shared" si="1"/>
        <v>453162.9</v>
      </c>
      <c r="I57" s="75">
        <v>354739</v>
      </c>
      <c r="J57" s="72">
        <f t="shared" si="2"/>
        <v>98423.90000000002</v>
      </c>
      <c r="K57" s="75">
        <v>179987.70000000004</v>
      </c>
      <c r="L57" s="75">
        <v>56918.8</v>
      </c>
      <c r="M57" s="73">
        <f t="shared" si="4"/>
        <v>123068.90000000004</v>
      </c>
      <c r="N57" s="73">
        <f t="shared" si="3"/>
        <v>221492.80000000005</v>
      </c>
    </row>
    <row r="58" spans="1:14" s="76" customFormat="1" ht="15.75">
      <c r="A58" s="82">
        <v>40969</v>
      </c>
      <c r="B58" s="75">
        <v>2328</v>
      </c>
      <c r="C58" s="75">
        <v>179153.7</v>
      </c>
      <c r="D58" s="75">
        <v>778.8</v>
      </c>
      <c r="E58" s="75">
        <v>228377.30000000002</v>
      </c>
      <c r="F58" s="70">
        <f t="shared" si="0"/>
        <v>410637.80000000005</v>
      </c>
      <c r="G58" s="75">
        <v>8584.6</v>
      </c>
      <c r="H58" s="70">
        <f t="shared" si="1"/>
        <v>419222.4</v>
      </c>
      <c r="I58" s="75">
        <v>351493.3</v>
      </c>
      <c r="J58" s="72">
        <f t="shared" si="2"/>
        <v>67729.10000000003</v>
      </c>
      <c r="K58" s="75">
        <v>180705.5</v>
      </c>
      <c r="L58" s="75">
        <v>62213.7</v>
      </c>
      <c r="M58" s="73">
        <f t="shared" si="4"/>
        <v>118491.8</v>
      </c>
      <c r="N58" s="73">
        <f t="shared" si="3"/>
        <v>186220.90000000002</v>
      </c>
    </row>
    <row r="59" spans="1:14" s="76" customFormat="1" ht="15.75">
      <c r="A59" s="82">
        <v>41000</v>
      </c>
      <c r="B59" s="75">
        <v>2253.7</v>
      </c>
      <c r="C59" s="75">
        <v>179876.5</v>
      </c>
      <c r="D59" s="75">
        <v>781.9</v>
      </c>
      <c r="E59" s="75">
        <v>219303.5</v>
      </c>
      <c r="F59" s="70">
        <f t="shared" si="0"/>
        <v>402215.6</v>
      </c>
      <c r="G59" s="75">
        <v>7773.1</v>
      </c>
      <c r="H59" s="70">
        <f t="shared" si="1"/>
        <v>409988.69999999995</v>
      </c>
      <c r="I59" s="75">
        <v>352132.9</v>
      </c>
      <c r="J59" s="72">
        <f t="shared" si="2"/>
        <v>57855.79999999993</v>
      </c>
      <c r="K59" s="75">
        <v>176724.7</v>
      </c>
      <c r="L59" s="75">
        <v>70689</v>
      </c>
      <c r="M59" s="73">
        <f t="shared" si="4"/>
        <v>106035.70000000001</v>
      </c>
      <c r="N59" s="73">
        <f t="shared" si="3"/>
        <v>163891.49999999994</v>
      </c>
    </row>
    <row r="60" spans="1:14" s="76" customFormat="1" ht="15.75">
      <c r="A60" s="82">
        <v>41030</v>
      </c>
      <c r="B60" s="75">
        <v>2129.5</v>
      </c>
      <c r="C60" s="75">
        <v>176865.2</v>
      </c>
      <c r="D60" s="75">
        <v>768.8</v>
      </c>
      <c r="E60" s="75">
        <v>220544.19999999998</v>
      </c>
      <c r="F60" s="70">
        <f t="shared" si="0"/>
        <v>400307.69999999995</v>
      </c>
      <c r="G60" s="75">
        <v>6724.299999999999</v>
      </c>
      <c r="H60" s="70">
        <f t="shared" si="1"/>
        <v>407031.99999999994</v>
      </c>
      <c r="I60" s="75">
        <v>346496.6</v>
      </c>
      <c r="J60" s="72">
        <f t="shared" si="2"/>
        <v>60535.399999999965</v>
      </c>
      <c r="K60" s="75">
        <v>151792.7</v>
      </c>
      <c r="L60" s="75">
        <v>68426.7</v>
      </c>
      <c r="M60" s="73">
        <f t="shared" si="4"/>
        <v>83366.00000000001</v>
      </c>
      <c r="N60" s="73">
        <f t="shared" si="3"/>
        <v>143901.39999999997</v>
      </c>
    </row>
    <row r="61" spans="1:14" s="76" customFormat="1" ht="15.75">
      <c r="A61" s="82">
        <v>41061</v>
      </c>
      <c r="B61" s="75">
        <v>2179.4</v>
      </c>
      <c r="C61" s="75">
        <v>180253.4</v>
      </c>
      <c r="D61" s="75">
        <v>783.6</v>
      </c>
      <c r="E61" s="75">
        <v>211668.7</v>
      </c>
      <c r="F61" s="70">
        <f t="shared" si="0"/>
        <v>394885.1</v>
      </c>
      <c r="G61" s="75">
        <v>7532.5</v>
      </c>
      <c r="H61" s="70">
        <f t="shared" si="1"/>
        <v>402417.6</v>
      </c>
      <c r="I61" s="75">
        <v>353109.6</v>
      </c>
      <c r="J61" s="72">
        <f t="shared" si="2"/>
        <v>49308</v>
      </c>
      <c r="K61" s="75">
        <v>156569.30000000002</v>
      </c>
      <c r="L61" s="75">
        <v>78012.4</v>
      </c>
      <c r="M61" s="73">
        <f t="shared" si="4"/>
        <v>78556.90000000002</v>
      </c>
      <c r="N61" s="73">
        <f t="shared" si="3"/>
        <v>127864.90000000002</v>
      </c>
    </row>
    <row r="62" spans="1:14" s="76" customFormat="1" ht="15.75">
      <c r="A62" s="82">
        <v>41091</v>
      </c>
      <c r="B62" s="75">
        <v>2299.7</v>
      </c>
      <c r="C62" s="75">
        <v>186375.8</v>
      </c>
      <c r="D62" s="75">
        <v>796.4</v>
      </c>
      <c r="E62" s="75">
        <v>212229</v>
      </c>
      <c r="F62" s="70">
        <f t="shared" si="0"/>
        <v>401700.9</v>
      </c>
      <c r="G62" s="75">
        <v>6684.6</v>
      </c>
      <c r="H62" s="70">
        <f t="shared" si="1"/>
        <v>408385.5</v>
      </c>
      <c r="I62" s="75">
        <v>361512.7</v>
      </c>
      <c r="J62" s="72">
        <f t="shared" si="2"/>
        <v>46872.79999999999</v>
      </c>
      <c r="K62" s="75">
        <v>164800.7</v>
      </c>
      <c r="L62" s="75">
        <v>66663.79999999999</v>
      </c>
      <c r="M62" s="73">
        <f t="shared" si="4"/>
        <v>98136.90000000002</v>
      </c>
      <c r="N62" s="73">
        <f t="shared" si="3"/>
        <v>145009.7</v>
      </c>
    </row>
    <row r="63" spans="1:14" s="76" customFormat="1" ht="15.75">
      <c r="A63" s="82">
        <v>41122</v>
      </c>
      <c r="B63" s="75">
        <v>2355</v>
      </c>
      <c r="C63" s="75">
        <v>196178.7</v>
      </c>
      <c r="D63" s="75">
        <v>806.9</v>
      </c>
      <c r="E63" s="75">
        <v>208565.1</v>
      </c>
      <c r="F63" s="70">
        <f t="shared" si="0"/>
        <v>407905.7</v>
      </c>
      <c r="G63" s="75">
        <v>5039.700000000001</v>
      </c>
      <c r="H63" s="70">
        <f t="shared" si="1"/>
        <v>412945.4</v>
      </c>
      <c r="I63" s="75">
        <v>373365.2</v>
      </c>
      <c r="J63" s="72">
        <f t="shared" si="2"/>
        <v>39580.20000000001</v>
      </c>
      <c r="K63" s="75">
        <v>173543.9</v>
      </c>
      <c r="L63" s="75">
        <v>71446.5</v>
      </c>
      <c r="M63" s="73">
        <f t="shared" si="4"/>
        <v>102097.4</v>
      </c>
      <c r="N63" s="73">
        <f t="shared" si="3"/>
        <v>141677.6</v>
      </c>
    </row>
    <row r="64" spans="1:14" s="76" customFormat="1" ht="15.75">
      <c r="A64" s="82">
        <v>41153</v>
      </c>
      <c r="B64" s="75">
        <v>2542.8</v>
      </c>
      <c r="C64" s="75">
        <v>197524</v>
      </c>
      <c r="D64" s="75">
        <v>819.1</v>
      </c>
      <c r="E64" s="75">
        <v>225684.4</v>
      </c>
      <c r="F64" s="70">
        <f t="shared" si="0"/>
        <v>426570.3</v>
      </c>
      <c r="G64" s="75">
        <v>6255.299999999999</v>
      </c>
      <c r="H64" s="70">
        <f t="shared" si="1"/>
        <v>432825.6</v>
      </c>
      <c r="I64" s="75">
        <v>377411.10000000003</v>
      </c>
      <c r="J64" s="72">
        <f t="shared" si="2"/>
        <v>55414.49999999994</v>
      </c>
      <c r="K64" s="75">
        <v>166098.7</v>
      </c>
      <c r="L64" s="75">
        <v>60502.90000000001</v>
      </c>
      <c r="M64" s="73">
        <f t="shared" si="4"/>
        <v>105595.8</v>
      </c>
      <c r="N64" s="73">
        <f t="shared" si="3"/>
        <v>161010.29999999993</v>
      </c>
    </row>
    <row r="65" spans="1:14" s="76" customFormat="1" ht="15.75">
      <c r="A65" s="82">
        <v>41183</v>
      </c>
      <c r="B65" s="75">
        <v>2458.7</v>
      </c>
      <c r="C65" s="75">
        <v>192194.1</v>
      </c>
      <c r="D65" s="75">
        <v>823.9</v>
      </c>
      <c r="E65" s="75">
        <v>220591.7</v>
      </c>
      <c r="F65" s="70">
        <f t="shared" si="0"/>
        <v>416068.4</v>
      </c>
      <c r="G65" s="75">
        <v>7424.200000000001</v>
      </c>
      <c r="H65" s="70">
        <f t="shared" si="1"/>
        <v>423492.60000000003</v>
      </c>
      <c r="I65" s="75">
        <v>372759.3</v>
      </c>
      <c r="J65" s="72">
        <f t="shared" si="2"/>
        <v>50733.30000000005</v>
      </c>
      <c r="K65" s="75">
        <v>164341.09999999998</v>
      </c>
      <c r="L65" s="75">
        <v>64818.40000000001</v>
      </c>
      <c r="M65" s="73">
        <f t="shared" si="4"/>
        <v>99522.69999999997</v>
      </c>
      <c r="N65" s="73">
        <f t="shared" si="3"/>
        <v>150256</v>
      </c>
    </row>
    <row r="66" spans="1:14" s="76" customFormat="1" ht="15.75">
      <c r="A66" s="82">
        <v>41214</v>
      </c>
      <c r="B66" s="75">
        <v>2525.3</v>
      </c>
      <c r="C66" s="75">
        <v>195045.8</v>
      </c>
      <c r="D66" s="75">
        <v>836.1</v>
      </c>
      <c r="E66" s="75">
        <v>223335.49999999997</v>
      </c>
      <c r="F66" s="70">
        <f t="shared" si="0"/>
        <v>421742.69999999995</v>
      </c>
      <c r="G66" s="75">
        <v>6929.6</v>
      </c>
      <c r="H66" s="70">
        <f t="shared" si="1"/>
        <v>428672.29999999993</v>
      </c>
      <c r="I66" s="75">
        <v>378277.3</v>
      </c>
      <c r="J66" s="72">
        <f t="shared" si="2"/>
        <v>50394.99999999994</v>
      </c>
      <c r="K66" s="75">
        <v>176416</v>
      </c>
      <c r="L66" s="75">
        <v>69376.79999999999</v>
      </c>
      <c r="M66" s="73">
        <f t="shared" si="4"/>
        <v>107039.20000000001</v>
      </c>
      <c r="N66" s="73">
        <f t="shared" si="3"/>
        <v>157434.19999999995</v>
      </c>
    </row>
    <row r="67" spans="1:14" s="76" customFormat="1" ht="15.75">
      <c r="A67" s="82">
        <v>41244</v>
      </c>
      <c r="B67" s="75">
        <v>2482.1</v>
      </c>
      <c r="C67" s="75">
        <v>199698.5</v>
      </c>
      <c r="D67" s="75">
        <v>856</v>
      </c>
      <c r="E67" s="75">
        <v>274465.8</v>
      </c>
      <c r="F67" s="70">
        <f t="shared" si="0"/>
        <v>477502.4</v>
      </c>
      <c r="G67" s="75">
        <v>7523.1</v>
      </c>
      <c r="H67" s="70">
        <f t="shared" si="1"/>
        <v>485025.5</v>
      </c>
      <c r="I67" s="75">
        <v>418096.6</v>
      </c>
      <c r="J67" s="72">
        <f t="shared" si="2"/>
        <v>66928.90000000002</v>
      </c>
      <c r="K67" s="75">
        <v>192680.5</v>
      </c>
      <c r="L67" s="75">
        <v>62971.7</v>
      </c>
      <c r="M67" s="73">
        <f t="shared" si="4"/>
        <v>129708.8</v>
      </c>
      <c r="N67" s="73">
        <f t="shared" si="3"/>
        <v>196637.7</v>
      </c>
    </row>
    <row r="68" spans="1:14" ht="15.75">
      <c r="A68" s="82">
        <v>41275</v>
      </c>
      <c r="B68" s="70">
        <v>2572.6</v>
      </c>
      <c r="C68" s="70">
        <v>205278.1</v>
      </c>
      <c r="D68" s="70">
        <v>880</v>
      </c>
      <c r="E68" s="70">
        <v>268155.30000000005</v>
      </c>
      <c r="F68" s="70">
        <f t="shared" si="0"/>
        <v>476886.00000000006</v>
      </c>
      <c r="G68" s="70">
        <v>8046.9</v>
      </c>
      <c r="H68" s="70">
        <f t="shared" si="1"/>
        <v>484932.9000000001</v>
      </c>
      <c r="I68" s="74">
        <v>429150.2</v>
      </c>
      <c r="J68" s="72">
        <f t="shared" si="2"/>
        <v>55782.70000000007</v>
      </c>
      <c r="K68" s="70">
        <v>209039.9</v>
      </c>
      <c r="L68" s="70">
        <v>68564.5</v>
      </c>
      <c r="M68" s="73">
        <f t="shared" si="4"/>
        <v>140475.4</v>
      </c>
      <c r="N68" s="73">
        <f t="shared" si="3"/>
        <v>196258.10000000006</v>
      </c>
    </row>
    <row r="69" spans="1:14" ht="15.75">
      <c r="A69" s="82">
        <v>41306</v>
      </c>
      <c r="B69" s="70">
        <v>2650.3</v>
      </c>
      <c r="C69" s="70">
        <v>200002.4</v>
      </c>
      <c r="D69" s="70">
        <v>937</v>
      </c>
      <c r="E69" s="70">
        <v>339031.3</v>
      </c>
      <c r="F69" s="70">
        <f t="shared" si="0"/>
        <v>542621</v>
      </c>
      <c r="G69" s="70">
        <v>6385.4</v>
      </c>
      <c r="H69" s="70">
        <f t="shared" si="1"/>
        <v>549006.4</v>
      </c>
      <c r="I69" s="74">
        <v>451586.9</v>
      </c>
      <c r="J69" s="72">
        <f t="shared" si="2"/>
        <v>97419.5</v>
      </c>
      <c r="K69" s="70">
        <v>227852.4</v>
      </c>
      <c r="L69" s="70">
        <v>69500.79999999999</v>
      </c>
      <c r="M69" s="73">
        <f t="shared" si="4"/>
        <v>158351.6</v>
      </c>
      <c r="N69" s="73">
        <f t="shared" si="3"/>
        <v>255771.1</v>
      </c>
    </row>
    <row r="70" spans="1:14" ht="15.75">
      <c r="A70" s="82">
        <v>41334</v>
      </c>
      <c r="B70" s="70">
        <v>2438.9</v>
      </c>
      <c r="C70" s="70">
        <v>179366.6</v>
      </c>
      <c r="D70" s="70">
        <v>848.2</v>
      </c>
      <c r="E70" s="70">
        <v>269294.7</v>
      </c>
      <c r="F70" s="70">
        <f t="shared" si="0"/>
        <v>451948.4</v>
      </c>
      <c r="G70" s="70">
        <v>4627.200000000001</v>
      </c>
      <c r="H70" s="70">
        <f t="shared" si="1"/>
        <v>456575.60000000003</v>
      </c>
      <c r="I70" s="74">
        <v>407828.7</v>
      </c>
      <c r="J70" s="72">
        <f t="shared" si="2"/>
        <v>48746.90000000002</v>
      </c>
      <c r="K70" s="70">
        <v>213236.8</v>
      </c>
      <c r="L70" s="70">
        <v>64129.799999999996</v>
      </c>
      <c r="M70" s="73">
        <f t="shared" si="4"/>
        <v>149107</v>
      </c>
      <c r="N70" s="73">
        <f t="shared" si="3"/>
        <v>197853.90000000002</v>
      </c>
    </row>
    <row r="71" spans="1:14" ht="15.75">
      <c r="A71" s="82">
        <v>41365</v>
      </c>
      <c r="B71" s="70">
        <v>2228.6</v>
      </c>
      <c r="C71" s="70">
        <v>178604</v>
      </c>
      <c r="D71" s="70">
        <v>844.6</v>
      </c>
      <c r="E71" s="70">
        <v>264162.60000000003</v>
      </c>
      <c r="F71" s="70">
        <f t="shared" si="0"/>
        <v>445839.80000000005</v>
      </c>
      <c r="G71" s="70">
        <v>4745</v>
      </c>
      <c r="H71" s="70">
        <f t="shared" si="1"/>
        <v>450584.80000000005</v>
      </c>
      <c r="I71" s="74">
        <v>405891.2</v>
      </c>
      <c r="J71" s="72">
        <f t="shared" si="2"/>
        <v>44693.600000000035</v>
      </c>
      <c r="K71" s="70">
        <v>209200.40000000002</v>
      </c>
      <c r="L71" s="70">
        <v>57243.50000000001</v>
      </c>
      <c r="M71" s="73">
        <f t="shared" si="4"/>
        <v>151956.90000000002</v>
      </c>
      <c r="N71" s="73">
        <f t="shared" si="3"/>
        <v>196650.50000000006</v>
      </c>
    </row>
    <row r="72" spans="1:14" ht="15.75">
      <c r="A72" s="82">
        <v>41395</v>
      </c>
      <c r="B72" s="70">
        <v>2138.3</v>
      </c>
      <c r="C72" s="70">
        <v>175589.1</v>
      </c>
      <c r="D72" s="70">
        <v>830.3</v>
      </c>
      <c r="E72" s="70">
        <v>280961.79999999993</v>
      </c>
      <c r="F72" s="70">
        <f aca="true" t="shared" si="5" ref="F72:F131">SUM(B72:E72)</f>
        <v>459519.4999999999</v>
      </c>
      <c r="G72" s="70">
        <v>4255.8</v>
      </c>
      <c r="H72" s="70">
        <f aca="true" t="shared" si="6" ref="H72:H135">SUM(F72:G72)</f>
        <v>463775.2999999999</v>
      </c>
      <c r="I72" s="74">
        <v>399562.69999999995</v>
      </c>
      <c r="J72" s="72">
        <f aca="true" t="shared" si="7" ref="J72:J135">+H72-I72</f>
        <v>64212.59999999992</v>
      </c>
      <c r="K72" s="70">
        <v>185038.30000000002</v>
      </c>
      <c r="L72" s="70">
        <v>62889.8</v>
      </c>
      <c r="M72" s="73">
        <f t="shared" si="4"/>
        <v>122148.50000000001</v>
      </c>
      <c r="N72" s="73">
        <f aca="true" t="shared" si="8" ref="N72:N129">SUM(J72+M72)</f>
        <v>186361.09999999992</v>
      </c>
    </row>
    <row r="73" spans="1:14" ht="15.75">
      <c r="A73" s="82">
        <v>41426</v>
      </c>
      <c r="B73" s="70">
        <v>1942.6</v>
      </c>
      <c r="C73" s="70">
        <v>176058.5</v>
      </c>
      <c r="D73" s="70">
        <v>832.5</v>
      </c>
      <c r="E73" s="70">
        <v>246048.1</v>
      </c>
      <c r="F73" s="70">
        <f t="shared" si="5"/>
        <v>424881.7</v>
      </c>
      <c r="G73" s="70">
        <v>2913.4</v>
      </c>
      <c r="H73" s="70">
        <f t="shared" si="6"/>
        <v>427795.10000000003</v>
      </c>
      <c r="I73" s="74">
        <v>370829.69999999995</v>
      </c>
      <c r="J73" s="72">
        <f t="shared" si="7"/>
        <v>56965.40000000008</v>
      </c>
      <c r="K73" s="70">
        <v>165969.40000000002</v>
      </c>
      <c r="L73" s="70">
        <v>64040.99999999999</v>
      </c>
      <c r="M73" s="73">
        <f aca="true" t="shared" si="9" ref="M73:M108">K73-L73</f>
        <v>101928.40000000002</v>
      </c>
      <c r="N73" s="73">
        <f t="shared" si="8"/>
        <v>158893.8000000001</v>
      </c>
    </row>
    <row r="74" spans="1:14" ht="15.75">
      <c r="A74" s="82">
        <v>41456</v>
      </c>
      <c r="B74" s="70">
        <v>2017.7</v>
      </c>
      <c r="C74" s="70">
        <v>175762</v>
      </c>
      <c r="D74" s="70">
        <v>839</v>
      </c>
      <c r="E74" s="70">
        <v>278030.5</v>
      </c>
      <c r="F74" s="70">
        <f t="shared" si="5"/>
        <v>456649.2</v>
      </c>
      <c r="G74" s="70">
        <v>2842.7</v>
      </c>
      <c r="H74" s="70">
        <f t="shared" si="6"/>
        <v>459491.9</v>
      </c>
      <c r="I74" s="74">
        <v>371231.19999999995</v>
      </c>
      <c r="J74" s="72">
        <f t="shared" si="7"/>
        <v>88260.70000000007</v>
      </c>
      <c r="K74" s="70">
        <v>190726</v>
      </c>
      <c r="L74" s="70">
        <v>93196.40000000002</v>
      </c>
      <c r="M74" s="73">
        <f t="shared" si="9"/>
        <v>97529.59999999998</v>
      </c>
      <c r="N74" s="73">
        <f t="shared" si="8"/>
        <v>185790.30000000005</v>
      </c>
    </row>
    <row r="75" spans="1:14" ht="15.75">
      <c r="A75" s="82">
        <v>41487</v>
      </c>
      <c r="B75" s="70">
        <v>2136.1</v>
      </c>
      <c r="C75" s="70">
        <v>170420.4</v>
      </c>
      <c r="D75" s="70">
        <v>840.7</v>
      </c>
      <c r="E75" s="70">
        <v>269145.8</v>
      </c>
      <c r="F75" s="70">
        <f t="shared" si="5"/>
        <v>442543</v>
      </c>
      <c r="G75" s="70">
        <v>3073.2</v>
      </c>
      <c r="H75" s="70">
        <f t="shared" si="6"/>
        <v>445616.2</v>
      </c>
      <c r="I75" s="74">
        <v>366147.9</v>
      </c>
      <c r="J75" s="72">
        <f t="shared" si="7"/>
        <v>79468.29999999999</v>
      </c>
      <c r="K75" s="70">
        <v>185728.7</v>
      </c>
      <c r="L75" s="70">
        <v>97191.5</v>
      </c>
      <c r="M75" s="73">
        <f t="shared" si="9"/>
        <v>88537.20000000001</v>
      </c>
      <c r="N75" s="73">
        <f t="shared" si="8"/>
        <v>168005.5</v>
      </c>
    </row>
    <row r="76" spans="1:14" ht="15.75">
      <c r="A76" s="82">
        <v>41518</v>
      </c>
      <c r="B76" s="70">
        <v>2032</v>
      </c>
      <c r="C76" s="70">
        <v>182398.6</v>
      </c>
      <c r="D76" s="70">
        <v>850</v>
      </c>
      <c r="E76" s="70">
        <v>270941.5</v>
      </c>
      <c r="F76" s="70">
        <f t="shared" si="5"/>
        <v>456222.1</v>
      </c>
      <c r="G76" s="70">
        <v>3132.1000000000004</v>
      </c>
      <c r="H76" s="70">
        <f t="shared" si="6"/>
        <v>459354.19999999995</v>
      </c>
      <c r="I76" s="74">
        <v>380943.4</v>
      </c>
      <c r="J76" s="72">
        <f t="shared" si="7"/>
        <v>78410.79999999993</v>
      </c>
      <c r="K76" s="70">
        <v>183463.6</v>
      </c>
      <c r="L76" s="70">
        <v>97088.09999999999</v>
      </c>
      <c r="M76" s="73">
        <f t="shared" si="9"/>
        <v>86375.50000000001</v>
      </c>
      <c r="N76" s="73">
        <f t="shared" si="8"/>
        <v>164786.29999999993</v>
      </c>
    </row>
    <row r="77" spans="1:14" ht="15.75">
      <c r="A77" s="82">
        <v>41548</v>
      </c>
      <c r="B77" s="70">
        <v>2151.6</v>
      </c>
      <c r="C77" s="70">
        <v>182373.7</v>
      </c>
      <c r="D77" s="70">
        <v>856.2</v>
      </c>
      <c r="E77" s="70">
        <v>292561.6</v>
      </c>
      <c r="F77" s="70">
        <f t="shared" si="5"/>
        <v>477943.1</v>
      </c>
      <c r="G77" s="70">
        <v>2878.5</v>
      </c>
      <c r="H77" s="70">
        <f t="shared" si="6"/>
        <v>480821.6</v>
      </c>
      <c r="I77" s="74">
        <v>382194.3</v>
      </c>
      <c r="J77" s="72">
        <f t="shared" si="7"/>
        <v>98627.29999999999</v>
      </c>
      <c r="K77" s="70">
        <v>183935.00000000006</v>
      </c>
      <c r="L77" s="70">
        <v>93801</v>
      </c>
      <c r="M77" s="73">
        <f t="shared" si="9"/>
        <v>90134.00000000006</v>
      </c>
      <c r="N77" s="73">
        <f t="shared" si="8"/>
        <v>188761.30000000005</v>
      </c>
    </row>
    <row r="78" spans="1:14" ht="15" customHeight="1">
      <c r="A78" s="82">
        <v>41579</v>
      </c>
      <c r="B78" s="70">
        <v>2007.4</v>
      </c>
      <c r="C78" s="70">
        <v>181527.9</v>
      </c>
      <c r="D78" s="70">
        <v>852</v>
      </c>
      <c r="E78" s="70">
        <v>271956.9</v>
      </c>
      <c r="F78" s="70">
        <f t="shared" si="5"/>
        <v>456344.2</v>
      </c>
      <c r="G78" s="70">
        <v>5133.1</v>
      </c>
      <c r="H78" s="70">
        <f t="shared" si="6"/>
        <v>461477.3</v>
      </c>
      <c r="I78" s="74">
        <v>380221.19999999995</v>
      </c>
      <c r="J78" s="72">
        <f t="shared" si="7"/>
        <v>81256.10000000003</v>
      </c>
      <c r="K78" s="70">
        <v>190482.5</v>
      </c>
      <c r="L78" s="70">
        <v>94747.3</v>
      </c>
      <c r="M78" s="73">
        <f t="shared" si="9"/>
        <v>95735.2</v>
      </c>
      <c r="N78" s="73">
        <f t="shared" si="8"/>
        <v>176991.30000000005</v>
      </c>
    </row>
    <row r="79" spans="1:14" ht="15.75">
      <c r="A79" s="82">
        <v>41609</v>
      </c>
      <c r="B79" s="70">
        <v>1943.7</v>
      </c>
      <c r="C79" s="70">
        <v>182851.4</v>
      </c>
      <c r="D79" s="70">
        <v>858.1999999999825</v>
      </c>
      <c r="E79" s="70">
        <v>309703.29999999993</v>
      </c>
      <c r="F79" s="70">
        <f t="shared" si="5"/>
        <v>495356.5999999999</v>
      </c>
      <c r="G79" s="70">
        <v>5966.9</v>
      </c>
      <c r="H79" s="70">
        <f t="shared" si="6"/>
        <v>501323.49999999994</v>
      </c>
      <c r="I79" s="74">
        <v>383189.69999999995</v>
      </c>
      <c r="J79" s="72">
        <f t="shared" si="7"/>
        <v>118133.79999999999</v>
      </c>
      <c r="K79" s="70">
        <v>201411.19999999998</v>
      </c>
      <c r="L79" s="70">
        <v>89788.90000000001</v>
      </c>
      <c r="M79" s="73">
        <f t="shared" si="9"/>
        <v>111622.29999999997</v>
      </c>
      <c r="N79" s="73">
        <f t="shared" si="8"/>
        <v>229756.09999999998</v>
      </c>
    </row>
    <row r="80" spans="1:14" ht="15.75">
      <c r="A80" s="82">
        <v>41640</v>
      </c>
      <c r="B80" s="70">
        <v>2013.5</v>
      </c>
      <c r="C80" s="70">
        <v>175305.1</v>
      </c>
      <c r="D80" s="70">
        <v>854.1</v>
      </c>
      <c r="E80" s="70">
        <v>292029.50000000006</v>
      </c>
      <c r="F80" s="70">
        <f t="shared" si="5"/>
        <v>470202.20000000007</v>
      </c>
      <c r="G80" s="70">
        <v>6218.6</v>
      </c>
      <c r="H80" s="70">
        <f t="shared" si="6"/>
        <v>476420.80000000005</v>
      </c>
      <c r="I80" s="74">
        <v>374224.5</v>
      </c>
      <c r="J80" s="72">
        <f t="shared" si="7"/>
        <v>102196.30000000005</v>
      </c>
      <c r="K80" s="70">
        <v>212478.3</v>
      </c>
      <c r="L80" s="70">
        <v>99764.6</v>
      </c>
      <c r="M80" s="73">
        <f t="shared" si="9"/>
        <v>112713.69999999998</v>
      </c>
      <c r="N80" s="73">
        <f t="shared" si="8"/>
        <v>214910.00000000003</v>
      </c>
    </row>
    <row r="81" spans="1:14" ht="15.75">
      <c r="A81" s="82">
        <v>41671</v>
      </c>
      <c r="B81" s="70">
        <v>1982.1</v>
      </c>
      <c r="C81" s="70">
        <v>185837.4</v>
      </c>
      <c r="D81" s="70">
        <v>857.4</v>
      </c>
      <c r="E81" s="70">
        <v>281725.9</v>
      </c>
      <c r="F81" s="70">
        <f t="shared" si="5"/>
        <v>470402.80000000005</v>
      </c>
      <c r="G81" s="70">
        <v>6543.299999999999</v>
      </c>
      <c r="H81" s="70">
        <f t="shared" si="6"/>
        <v>476946.10000000003</v>
      </c>
      <c r="I81" s="74">
        <v>385806.2</v>
      </c>
      <c r="J81" s="72">
        <f t="shared" si="7"/>
        <v>91139.90000000002</v>
      </c>
      <c r="K81" s="70">
        <v>231189.1</v>
      </c>
      <c r="L81" s="70">
        <v>92448.2</v>
      </c>
      <c r="M81" s="73">
        <f t="shared" si="9"/>
        <v>138740.90000000002</v>
      </c>
      <c r="N81" s="73">
        <f t="shared" si="8"/>
        <v>229880.80000000005</v>
      </c>
    </row>
    <row r="82" spans="1:14" ht="15.75">
      <c r="A82" s="82">
        <v>41699</v>
      </c>
      <c r="B82" s="70">
        <v>1933.3</v>
      </c>
      <c r="C82" s="70">
        <v>196400.6</v>
      </c>
      <c r="D82" s="70">
        <v>859</v>
      </c>
      <c r="E82" s="70">
        <v>287470.3</v>
      </c>
      <c r="F82" s="70">
        <f t="shared" si="5"/>
        <v>486663.19999999995</v>
      </c>
      <c r="G82" s="70">
        <v>4899.700000000001</v>
      </c>
      <c r="H82" s="70">
        <f t="shared" si="6"/>
        <v>491562.89999999997</v>
      </c>
      <c r="I82" s="74">
        <v>396544.3</v>
      </c>
      <c r="J82" s="72">
        <f t="shared" si="7"/>
        <v>95018.59999999998</v>
      </c>
      <c r="K82" s="70">
        <v>216698.30000000002</v>
      </c>
      <c r="L82" s="70">
        <v>100768.8</v>
      </c>
      <c r="M82" s="73">
        <f t="shared" si="9"/>
        <v>115929.50000000001</v>
      </c>
      <c r="N82" s="73">
        <f t="shared" si="8"/>
        <v>210948.09999999998</v>
      </c>
    </row>
    <row r="83" spans="1:14" ht="15.75">
      <c r="A83" s="82">
        <v>41730</v>
      </c>
      <c r="B83" s="70">
        <v>1931.1</v>
      </c>
      <c r="C83" s="70">
        <v>197221.5</v>
      </c>
      <c r="D83" s="70">
        <v>862.6</v>
      </c>
      <c r="E83" s="70">
        <v>287858.3</v>
      </c>
      <c r="F83" s="70">
        <f t="shared" si="5"/>
        <v>487873.5</v>
      </c>
      <c r="G83" s="70">
        <v>5756</v>
      </c>
      <c r="H83" s="70">
        <f t="shared" si="6"/>
        <v>493629.5</v>
      </c>
      <c r="I83" s="74">
        <v>398474</v>
      </c>
      <c r="J83" s="72">
        <f t="shared" si="7"/>
        <v>95155.5</v>
      </c>
      <c r="K83" s="70">
        <v>226514.2</v>
      </c>
      <c r="L83" s="70">
        <v>107327.7</v>
      </c>
      <c r="M83" s="73">
        <f t="shared" si="9"/>
        <v>119186.50000000001</v>
      </c>
      <c r="N83" s="73">
        <f t="shared" si="8"/>
        <v>214342</v>
      </c>
    </row>
    <row r="84" spans="1:14" ht="15.75">
      <c r="A84" s="82">
        <v>41760</v>
      </c>
      <c r="B84" s="70">
        <v>1879.1</v>
      </c>
      <c r="C84" s="70">
        <v>196162.4</v>
      </c>
      <c r="D84" s="70">
        <v>857.7</v>
      </c>
      <c r="E84" s="70">
        <v>278722.3</v>
      </c>
      <c r="F84" s="70">
        <f t="shared" si="5"/>
        <v>477621.5</v>
      </c>
      <c r="G84" s="70">
        <v>4818.5</v>
      </c>
      <c r="H84" s="70">
        <f t="shared" si="6"/>
        <v>482440</v>
      </c>
      <c r="I84" s="74">
        <v>396516</v>
      </c>
      <c r="J84" s="72">
        <f t="shared" si="7"/>
        <v>85924</v>
      </c>
      <c r="K84" s="70">
        <v>199401.80000000002</v>
      </c>
      <c r="L84" s="70">
        <v>101540.2</v>
      </c>
      <c r="M84" s="73">
        <f t="shared" si="9"/>
        <v>97861.60000000002</v>
      </c>
      <c r="N84" s="73">
        <f t="shared" si="8"/>
        <v>183785.60000000003</v>
      </c>
    </row>
    <row r="85" spans="1:14" ht="15.75">
      <c r="A85" s="82">
        <v>41791</v>
      </c>
      <c r="B85" s="70">
        <v>1967.1</v>
      </c>
      <c r="C85" s="70">
        <v>196712.9</v>
      </c>
      <c r="D85" s="70">
        <v>860.4</v>
      </c>
      <c r="E85" s="70">
        <v>284533.9</v>
      </c>
      <c r="F85" s="70">
        <f t="shared" si="5"/>
        <v>484074.30000000005</v>
      </c>
      <c r="G85" s="70">
        <v>2530</v>
      </c>
      <c r="H85" s="70">
        <f t="shared" si="6"/>
        <v>486604.30000000005</v>
      </c>
      <c r="I85" s="74">
        <v>397532.8</v>
      </c>
      <c r="J85" s="72">
        <f t="shared" si="7"/>
        <v>89071.50000000006</v>
      </c>
      <c r="K85" s="70">
        <v>198408.8</v>
      </c>
      <c r="L85" s="70">
        <v>102707.5</v>
      </c>
      <c r="M85" s="73">
        <f t="shared" si="9"/>
        <v>95701.29999999999</v>
      </c>
      <c r="N85" s="73">
        <f t="shared" si="8"/>
        <v>184772.80000000005</v>
      </c>
    </row>
    <row r="86" spans="1:14" ht="15.75">
      <c r="A86" s="82">
        <v>41821</v>
      </c>
      <c r="B86" s="70">
        <v>1934.8</v>
      </c>
      <c r="C86" s="70">
        <v>187062.5</v>
      </c>
      <c r="D86" s="70">
        <v>854.7</v>
      </c>
      <c r="E86" s="70">
        <v>264232.89999999997</v>
      </c>
      <c r="F86" s="70">
        <f t="shared" si="5"/>
        <v>454084.89999999997</v>
      </c>
      <c r="G86" s="70">
        <v>2512.3</v>
      </c>
      <c r="H86" s="70">
        <f t="shared" si="6"/>
        <v>456597.19999999995</v>
      </c>
      <c r="I86" s="74">
        <v>385996.8</v>
      </c>
      <c r="J86" s="72">
        <f t="shared" si="7"/>
        <v>70600.39999999997</v>
      </c>
      <c r="K86" s="70">
        <v>230561</v>
      </c>
      <c r="L86" s="70">
        <v>108565.8</v>
      </c>
      <c r="M86" s="73">
        <f t="shared" si="9"/>
        <v>121995.2</v>
      </c>
      <c r="N86" s="73">
        <f t="shared" si="8"/>
        <v>192595.59999999998</v>
      </c>
    </row>
    <row r="87" spans="1:14" ht="15.75">
      <c r="A87" s="82">
        <v>41852</v>
      </c>
      <c r="B87" s="70">
        <v>1926.5</v>
      </c>
      <c r="C87" s="70">
        <v>182067.8</v>
      </c>
      <c r="D87" s="70">
        <v>846.6</v>
      </c>
      <c r="E87" s="70">
        <v>267723.2</v>
      </c>
      <c r="F87" s="70">
        <f t="shared" si="5"/>
        <v>452564.1</v>
      </c>
      <c r="G87" s="70">
        <v>9245.5</v>
      </c>
      <c r="H87" s="70">
        <f t="shared" si="6"/>
        <v>461809.6</v>
      </c>
      <c r="I87" s="74">
        <v>379199.7</v>
      </c>
      <c r="J87" s="72">
        <f t="shared" si="7"/>
        <v>82609.89999999997</v>
      </c>
      <c r="K87" s="70">
        <v>193892.9</v>
      </c>
      <c r="L87" s="70">
        <v>125445.1</v>
      </c>
      <c r="M87" s="73">
        <f t="shared" si="9"/>
        <v>68447.79999999999</v>
      </c>
      <c r="N87" s="73">
        <f t="shared" si="8"/>
        <v>151057.69999999995</v>
      </c>
    </row>
    <row r="88" spans="1:14" ht="15.75">
      <c r="A88" s="82">
        <v>41883</v>
      </c>
      <c r="B88" s="70">
        <v>1822.1</v>
      </c>
      <c r="C88" s="70">
        <v>188332.9</v>
      </c>
      <c r="D88" s="70">
        <v>829.8</v>
      </c>
      <c r="E88" s="70">
        <v>325731.4</v>
      </c>
      <c r="F88" s="70">
        <f t="shared" si="5"/>
        <v>516716.2</v>
      </c>
      <c r="G88" s="70">
        <v>8188.6</v>
      </c>
      <c r="H88" s="70">
        <f t="shared" si="6"/>
        <v>524904.8</v>
      </c>
      <c r="I88" s="74">
        <v>382067.5</v>
      </c>
      <c r="J88" s="72">
        <f t="shared" si="7"/>
        <v>142837.30000000005</v>
      </c>
      <c r="K88" s="70">
        <v>193925</v>
      </c>
      <c r="L88" s="70">
        <v>123903.5</v>
      </c>
      <c r="M88" s="73">
        <f t="shared" si="9"/>
        <v>70021.5</v>
      </c>
      <c r="N88" s="73">
        <f t="shared" si="8"/>
        <v>212858.80000000005</v>
      </c>
    </row>
    <row r="89" spans="1:14" ht="15.75">
      <c r="A89" s="82">
        <v>41913</v>
      </c>
      <c r="B89" s="70">
        <v>1788.4</v>
      </c>
      <c r="C89" s="70">
        <v>187590.6</v>
      </c>
      <c r="D89" s="70">
        <v>826.6</v>
      </c>
      <c r="E89" s="70">
        <v>319791.2</v>
      </c>
      <c r="F89" s="70">
        <f t="shared" si="5"/>
        <v>509996.80000000005</v>
      </c>
      <c r="G89" s="70">
        <v>9134.3</v>
      </c>
      <c r="H89" s="70">
        <f t="shared" si="6"/>
        <v>519131.10000000003</v>
      </c>
      <c r="I89" s="74">
        <v>380171.5</v>
      </c>
      <c r="J89" s="72">
        <f t="shared" si="7"/>
        <v>138959.60000000003</v>
      </c>
      <c r="K89" s="70">
        <v>190465.19999999998</v>
      </c>
      <c r="L89" s="70">
        <v>126249.4</v>
      </c>
      <c r="M89" s="73">
        <f t="shared" si="9"/>
        <v>64215.79999999999</v>
      </c>
      <c r="N89" s="73">
        <f t="shared" si="8"/>
        <v>203175.40000000002</v>
      </c>
    </row>
    <row r="90" spans="1:14" ht="15.75">
      <c r="A90" s="82">
        <v>41944</v>
      </c>
      <c r="B90" s="70">
        <v>1774.3</v>
      </c>
      <c r="C90" s="70">
        <v>185568.9</v>
      </c>
      <c r="D90" s="70">
        <v>817.6</v>
      </c>
      <c r="E90" s="70">
        <v>313407.2</v>
      </c>
      <c r="F90" s="70">
        <f t="shared" si="5"/>
        <v>501568</v>
      </c>
      <c r="G90" s="70">
        <v>8664.8</v>
      </c>
      <c r="H90" s="70">
        <f t="shared" si="6"/>
        <v>510232.8</v>
      </c>
      <c r="I90" s="74">
        <v>376171.7</v>
      </c>
      <c r="J90" s="72">
        <f t="shared" si="7"/>
        <v>134061.09999999998</v>
      </c>
      <c r="K90" s="70">
        <v>177087.69999999998</v>
      </c>
      <c r="L90" s="70">
        <v>119264.9</v>
      </c>
      <c r="M90" s="73">
        <f t="shared" si="9"/>
        <v>57822.79999999999</v>
      </c>
      <c r="N90" s="73">
        <f t="shared" si="8"/>
        <v>191883.89999999997</v>
      </c>
    </row>
    <row r="91" spans="1:14" ht="15.75">
      <c r="A91" s="82">
        <v>41974</v>
      </c>
      <c r="B91" s="70">
        <v>1802</v>
      </c>
      <c r="C91" s="70">
        <v>183917.8</v>
      </c>
      <c r="D91" s="70">
        <v>810.4</v>
      </c>
      <c r="E91" s="70">
        <v>306201</v>
      </c>
      <c r="F91" s="70">
        <f t="shared" si="5"/>
        <v>492731.19999999995</v>
      </c>
      <c r="G91" s="70">
        <v>8483.5</v>
      </c>
      <c r="H91" s="70">
        <f t="shared" si="6"/>
        <v>501214.69999999995</v>
      </c>
      <c r="I91" s="74">
        <v>372538.8</v>
      </c>
      <c r="J91" s="72">
        <f t="shared" si="7"/>
        <v>128675.89999999997</v>
      </c>
      <c r="K91" s="70">
        <v>199601.2</v>
      </c>
      <c r="L91" s="70">
        <v>147751.8</v>
      </c>
      <c r="M91" s="73">
        <f t="shared" si="9"/>
        <v>51849.40000000002</v>
      </c>
      <c r="N91" s="73">
        <f t="shared" si="8"/>
        <v>180525.3</v>
      </c>
    </row>
    <row r="92" spans="1:14" ht="15.75">
      <c r="A92" s="82">
        <v>42005</v>
      </c>
      <c r="B92" s="70">
        <v>1893.4</v>
      </c>
      <c r="C92" s="70">
        <v>172860.8</v>
      </c>
      <c r="D92" s="70">
        <v>788.7</v>
      </c>
      <c r="E92" s="70">
        <v>300209.5</v>
      </c>
      <c r="F92" s="70">
        <f t="shared" si="5"/>
        <v>475752.4</v>
      </c>
      <c r="G92" s="70">
        <v>8645.5</v>
      </c>
      <c r="H92" s="70">
        <f t="shared" si="6"/>
        <v>484397.9</v>
      </c>
      <c r="I92" s="74">
        <v>357331.8</v>
      </c>
      <c r="J92" s="72">
        <f t="shared" si="7"/>
        <v>127066.10000000003</v>
      </c>
      <c r="K92" s="70">
        <v>189271.09999999998</v>
      </c>
      <c r="L92" s="70">
        <v>141157.4</v>
      </c>
      <c r="M92" s="73">
        <f t="shared" si="9"/>
        <v>48113.69999999998</v>
      </c>
      <c r="N92" s="73">
        <f t="shared" si="8"/>
        <v>175179.80000000002</v>
      </c>
    </row>
    <row r="93" spans="1:14" ht="15.75">
      <c r="A93" s="82">
        <v>42036</v>
      </c>
      <c r="B93" s="70">
        <v>1816</v>
      </c>
      <c r="C93" s="70">
        <v>169040.4</v>
      </c>
      <c r="D93" s="70">
        <v>792.2</v>
      </c>
      <c r="E93" s="70">
        <v>295698.9</v>
      </c>
      <c r="F93" s="70">
        <f t="shared" si="5"/>
        <v>467347.5</v>
      </c>
      <c r="G93" s="70">
        <v>9224.2</v>
      </c>
      <c r="H93" s="70">
        <f t="shared" si="6"/>
        <v>476571.7</v>
      </c>
      <c r="I93" s="74">
        <v>354020.7</v>
      </c>
      <c r="J93" s="72">
        <f t="shared" si="7"/>
        <v>122551</v>
      </c>
      <c r="K93" s="70">
        <v>177732</v>
      </c>
      <c r="L93" s="70">
        <v>147647.69999999998</v>
      </c>
      <c r="M93" s="73">
        <f t="shared" si="9"/>
        <v>30084.300000000017</v>
      </c>
      <c r="N93" s="73">
        <f t="shared" si="8"/>
        <v>152635.30000000002</v>
      </c>
    </row>
    <row r="94" spans="1:14" ht="15.75">
      <c r="A94" s="82">
        <v>42064</v>
      </c>
      <c r="B94" s="70">
        <v>1778.4</v>
      </c>
      <c r="C94" s="70">
        <v>174701.8</v>
      </c>
      <c r="D94" s="70">
        <v>775.5</v>
      </c>
      <c r="E94" s="70">
        <v>292147.6</v>
      </c>
      <c r="F94" s="70">
        <f t="shared" si="5"/>
        <v>469403.29999999993</v>
      </c>
      <c r="G94" s="70">
        <v>3107.7</v>
      </c>
      <c r="H94" s="70">
        <f t="shared" si="6"/>
        <v>472510.99999999994</v>
      </c>
      <c r="I94" s="74">
        <v>356984.6</v>
      </c>
      <c r="J94" s="72">
        <f t="shared" si="7"/>
        <v>115526.39999999997</v>
      </c>
      <c r="K94" s="70">
        <v>191610</v>
      </c>
      <c r="L94" s="70">
        <v>146245.4</v>
      </c>
      <c r="M94" s="73">
        <f t="shared" si="9"/>
        <v>45364.600000000006</v>
      </c>
      <c r="N94" s="73">
        <f t="shared" si="8"/>
        <v>160890.99999999997</v>
      </c>
    </row>
    <row r="95" spans="1:14" ht="15.75">
      <c r="A95" s="82">
        <v>42095</v>
      </c>
      <c r="B95" s="70">
        <v>1809.5</v>
      </c>
      <c r="C95" s="70">
        <v>176226.4</v>
      </c>
      <c r="D95" s="70">
        <v>788.7</v>
      </c>
      <c r="E95" s="70">
        <v>266208</v>
      </c>
      <c r="F95" s="70">
        <f t="shared" si="5"/>
        <v>445032.6</v>
      </c>
      <c r="G95" s="70">
        <v>8575.3</v>
      </c>
      <c r="H95" s="70">
        <f t="shared" si="6"/>
        <v>453607.89999999997</v>
      </c>
      <c r="I95" s="74">
        <v>360084.5</v>
      </c>
      <c r="J95" s="72">
        <f t="shared" si="7"/>
        <v>93523.39999999997</v>
      </c>
      <c r="K95" s="70">
        <v>202405.59999999998</v>
      </c>
      <c r="L95" s="70">
        <v>147867.7</v>
      </c>
      <c r="M95" s="73">
        <f t="shared" si="9"/>
        <v>54537.899999999965</v>
      </c>
      <c r="N95" s="73">
        <f t="shared" si="8"/>
        <v>148061.29999999993</v>
      </c>
    </row>
    <row r="96" spans="1:14" ht="15.75">
      <c r="A96" s="82">
        <v>42125</v>
      </c>
      <c r="B96" s="70">
        <v>1793.2</v>
      </c>
      <c r="C96" s="70">
        <v>174492</v>
      </c>
      <c r="D96" s="70">
        <v>778.1</v>
      </c>
      <c r="E96" s="70">
        <v>268460.2</v>
      </c>
      <c r="F96" s="70">
        <f t="shared" si="5"/>
        <v>445523.5</v>
      </c>
      <c r="G96" s="70">
        <v>7667.9</v>
      </c>
      <c r="H96" s="70">
        <f t="shared" si="6"/>
        <v>453191.4</v>
      </c>
      <c r="I96" s="74">
        <v>356222.3</v>
      </c>
      <c r="J96" s="72">
        <f t="shared" si="7"/>
        <v>96969.10000000003</v>
      </c>
      <c r="K96" s="70">
        <v>178435.19999999998</v>
      </c>
      <c r="L96" s="70">
        <v>136901.4</v>
      </c>
      <c r="M96" s="73">
        <f t="shared" si="9"/>
        <v>41533.79999999999</v>
      </c>
      <c r="N96" s="73">
        <f t="shared" si="8"/>
        <v>138502.90000000002</v>
      </c>
    </row>
    <row r="97" spans="1:14" ht="15.75">
      <c r="A97" s="82">
        <v>42156</v>
      </c>
      <c r="B97" s="70">
        <v>1781.7</v>
      </c>
      <c r="C97" s="70">
        <v>176983.9</v>
      </c>
      <c r="D97" s="70">
        <v>792.1</v>
      </c>
      <c r="E97" s="70">
        <v>191644.69999999998</v>
      </c>
      <c r="F97" s="70">
        <f t="shared" si="5"/>
        <v>371202.4</v>
      </c>
      <c r="G97" s="70">
        <v>2014.8000000000002</v>
      </c>
      <c r="H97" s="70">
        <f t="shared" si="6"/>
        <v>373217.2</v>
      </c>
      <c r="I97" s="74">
        <v>361289.7</v>
      </c>
      <c r="J97" s="72">
        <f t="shared" si="7"/>
        <v>11927.5</v>
      </c>
      <c r="K97" s="70">
        <v>192773.59999999998</v>
      </c>
      <c r="L97" s="70">
        <v>139562.5</v>
      </c>
      <c r="M97" s="73">
        <f t="shared" si="9"/>
        <v>53211.09999999998</v>
      </c>
      <c r="N97" s="73">
        <f t="shared" si="8"/>
        <v>65138.59999999998</v>
      </c>
    </row>
    <row r="98" spans="1:14" ht="15.75">
      <c r="A98" s="82">
        <v>42186</v>
      </c>
      <c r="B98" s="70">
        <v>1648.2</v>
      </c>
      <c r="C98" s="70">
        <v>171841.9</v>
      </c>
      <c r="D98" s="70">
        <v>790.1</v>
      </c>
      <c r="E98" s="70">
        <v>177754.8</v>
      </c>
      <c r="F98" s="70">
        <f t="shared" si="5"/>
        <v>352035</v>
      </c>
      <c r="G98" s="70">
        <v>1908.7</v>
      </c>
      <c r="H98" s="70">
        <f t="shared" si="6"/>
        <v>353943.7</v>
      </c>
      <c r="I98" s="74">
        <v>356249.3</v>
      </c>
      <c r="J98" s="77">
        <f t="shared" si="7"/>
        <v>-2305.5999999999767</v>
      </c>
      <c r="K98" s="70">
        <v>167511</v>
      </c>
      <c r="L98" s="70">
        <v>135310.6</v>
      </c>
      <c r="M98" s="73">
        <f t="shared" si="9"/>
        <v>32200.399999999994</v>
      </c>
      <c r="N98" s="73">
        <f t="shared" si="8"/>
        <v>29894.800000000017</v>
      </c>
    </row>
    <row r="99" spans="1:14" ht="15.75">
      <c r="A99" s="82">
        <v>42217</v>
      </c>
      <c r="B99" s="70">
        <v>1729.2</v>
      </c>
      <c r="C99" s="70">
        <v>169523.6</v>
      </c>
      <c r="D99" s="70">
        <v>800.2</v>
      </c>
      <c r="E99" s="70">
        <v>138546.6</v>
      </c>
      <c r="F99" s="70">
        <f t="shared" si="5"/>
        <v>310599.60000000003</v>
      </c>
      <c r="G99" s="70">
        <v>1924.3</v>
      </c>
      <c r="H99" s="70">
        <f t="shared" si="6"/>
        <v>312523.9</v>
      </c>
      <c r="I99" s="74">
        <v>355556.2</v>
      </c>
      <c r="J99" s="77">
        <f t="shared" si="7"/>
        <v>-43032.29999999999</v>
      </c>
      <c r="K99" s="70">
        <v>188311.7</v>
      </c>
      <c r="L99" s="70">
        <v>142073</v>
      </c>
      <c r="M99" s="73">
        <f t="shared" si="9"/>
        <v>46238.70000000001</v>
      </c>
      <c r="N99" s="73">
        <f t="shared" si="8"/>
        <v>3206.4000000000233</v>
      </c>
    </row>
    <row r="100" spans="1:14" ht="15.75">
      <c r="A100" s="82">
        <v>42248</v>
      </c>
      <c r="B100" s="70">
        <v>1720.4</v>
      </c>
      <c r="C100" s="70">
        <v>165076</v>
      </c>
      <c r="D100" s="70">
        <v>800.5</v>
      </c>
      <c r="E100" s="70">
        <v>105121.8</v>
      </c>
      <c r="F100" s="70">
        <f t="shared" si="5"/>
        <v>272718.7</v>
      </c>
      <c r="G100" s="70">
        <v>1536</v>
      </c>
      <c r="H100" s="70">
        <f t="shared" si="6"/>
        <v>274254.7</v>
      </c>
      <c r="I100" s="74">
        <v>351304.8</v>
      </c>
      <c r="J100" s="77">
        <f t="shared" si="7"/>
        <v>-77050.09999999998</v>
      </c>
      <c r="K100" s="70">
        <v>179072.1</v>
      </c>
      <c r="L100" s="70">
        <v>135266.6</v>
      </c>
      <c r="M100" s="73">
        <f t="shared" si="9"/>
        <v>43805.5</v>
      </c>
      <c r="N100" s="73">
        <f t="shared" si="8"/>
        <v>-33244.59999999998</v>
      </c>
    </row>
    <row r="101" spans="1:14" ht="15.75">
      <c r="A101" s="82">
        <v>42278</v>
      </c>
      <c r="B101" s="70">
        <v>1756.1</v>
      </c>
      <c r="C101" s="70">
        <v>141968.9</v>
      </c>
      <c r="D101" s="70">
        <v>795.6</v>
      </c>
      <c r="E101" s="70">
        <v>144572.5</v>
      </c>
      <c r="F101" s="70">
        <f t="shared" si="5"/>
        <v>289093.1</v>
      </c>
      <c r="G101" s="70">
        <v>1534.3000000000002</v>
      </c>
      <c r="H101" s="70">
        <f t="shared" si="6"/>
        <v>290627.39999999997</v>
      </c>
      <c r="I101" s="74">
        <v>349041.3</v>
      </c>
      <c r="J101" s="77">
        <f t="shared" si="7"/>
        <v>-58413.90000000002</v>
      </c>
      <c r="K101" s="70">
        <v>167200.69999999998</v>
      </c>
      <c r="L101" s="70">
        <v>132616.1</v>
      </c>
      <c r="M101" s="73">
        <f t="shared" si="9"/>
        <v>34584.59999999998</v>
      </c>
      <c r="N101" s="73">
        <f t="shared" si="8"/>
        <v>-23829.300000000047</v>
      </c>
    </row>
    <row r="102" spans="1:14" ht="15.75">
      <c r="A102" s="82">
        <v>42309</v>
      </c>
      <c r="B102" s="70">
        <v>1644.9</v>
      </c>
      <c r="C102" s="70">
        <v>142186.4</v>
      </c>
      <c r="D102" s="70">
        <v>796.8</v>
      </c>
      <c r="E102" s="70">
        <v>91232.09999999999</v>
      </c>
      <c r="F102" s="70">
        <f t="shared" si="5"/>
        <v>235860.19999999995</v>
      </c>
      <c r="G102" s="70">
        <v>1636.9</v>
      </c>
      <c r="H102" s="70">
        <f t="shared" si="6"/>
        <v>237497.09999999995</v>
      </c>
      <c r="I102" s="74">
        <v>350334.2</v>
      </c>
      <c r="J102" s="77">
        <f t="shared" si="7"/>
        <v>-112837.10000000006</v>
      </c>
      <c r="K102" s="70">
        <v>182736.59999999998</v>
      </c>
      <c r="L102" s="70">
        <v>154302.8</v>
      </c>
      <c r="M102" s="73">
        <f t="shared" si="9"/>
        <v>28433.79999999999</v>
      </c>
      <c r="N102" s="73">
        <f t="shared" si="8"/>
        <v>-84403.30000000008</v>
      </c>
    </row>
    <row r="103" spans="1:14" ht="15.75">
      <c r="A103" s="82">
        <v>42339</v>
      </c>
      <c r="B103" s="70">
        <v>1660.3</v>
      </c>
      <c r="C103" s="70">
        <v>88116.1</v>
      </c>
      <c r="D103" s="70">
        <v>808.1</v>
      </c>
      <c r="E103" s="70">
        <v>129945.5</v>
      </c>
      <c r="F103" s="70">
        <f t="shared" si="5"/>
        <v>220530</v>
      </c>
      <c r="G103" s="70">
        <v>1299.6000000000001</v>
      </c>
      <c r="H103" s="70">
        <f t="shared" si="6"/>
        <v>221829.6</v>
      </c>
      <c r="I103" s="74">
        <v>354815.2</v>
      </c>
      <c r="J103" s="77">
        <f t="shared" si="7"/>
        <v>-132985.6</v>
      </c>
      <c r="K103" s="70">
        <v>206869.5</v>
      </c>
      <c r="L103" s="70">
        <v>150034</v>
      </c>
      <c r="M103" s="73">
        <f t="shared" si="9"/>
        <v>56835.5</v>
      </c>
      <c r="N103" s="73">
        <f t="shared" si="8"/>
        <v>-76150.1</v>
      </c>
    </row>
    <row r="104" spans="1:14" ht="15.75">
      <c r="A104" s="82">
        <v>42370</v>
      </c>
      <c r="B104" s="70">
        <v>1750.1</v>
      </c>
      <c r="C104" s="70">
        <v>83715.4</v>
      </c>
      <c r="D104" s="70">
        <v>809.7</v>
      </c>
      <c r="E104" s="70">
        <v>127253.90000000001</v>
      </c>
      <c r="F104" s="70">
        <f t="shared" si="5"/>
        <v>213529.1</v>
      </c>
      <c r="G104" s="70">
        <v>1744</v>
      </c>
      <c r="H104" s="70">
        <f t="shared" si="6"/>
        <v>215273.1</v>
      </c>
      <c r="I104" s="74">
        <v>351129.1</v>
      </c>
      <c r="J104" s="77">
        <f t="shared" si="7"/>
        <v>-135855.99999999997</v>
      </c>
      <c r="K104" s="70">
        <v>163636.69999999998</v>
      </c>
      <c r="L104" s="70">
        <v>147014.7</v>
      </c>
      <c r="M104" s="73">
        <f t="shared" si="9"/>
        <v>16621.99999999997</v>
      </c>
      <c r="N104" s="73">
        <f t="shared" si="8"/>
        <v>-119234</v>
      </c>
    </row>
    <row r="105" spans="1:14" ht="15.75">
      <c r="A105" s="82">
        <v>42401</v>
      </c>
      <c r="B105" s="70">
        <v>1935.2</v>
      </c>
      <c r="C105" s="70">
        <v>32914.6</v>
      </c>
      <c r="D105" s="70">
        <v>44208</v>
      </c>
      <c r="E105" s="70">
        <v>96592.4</v>
      </c>
      <c r="F105" s="70">
        <f t="shared" si="5"/>
        <v>175650.19999999998</v>
      </c>
      <c r="G105" s="70">
        <v>2495.4</v>
      </c>
      <c r="H105" s="70">
        <f t="shared" si="6"/>
        <v>178145.59999999998</v>
      </c>
      <c r="I105" s="74">
        <v>344743.7</v>
      </c>
      <c r="J105" s="77">
        <f t="shared" si="7"/>
        <v>-166598.10000000003</v>
      </c>
      <c r="K105" s="70">
        <v>178520.4</v>
      </c>
      <c r="L105" s="70">
        <v>144711</v>
      </c>
      <c r="M105" s="73">
        <f t="shared" si="9"/>
        <v>33809.399999999994</v>
      </c>
      <c r="N105" s="73">
        <f t="shared" si="8"/>
        <v>-132788.70000000004</v>
      </c>
    </row>
    <row r="106" spans="1:14" ht="15.75">
      <c r="A106" s="82">
        <v>42430</v>
      </c>
      <c r="B106" s="70">
        <v>1943</v>
      </c>
      <c r="C106" s="70">
        <v>31919</v>
      </c>
      <c r="D106" s="70">
        <v>45023.1</v>
      </c>
      <c r="E106" s="70">
        <v>73905.5</v>
      </c>
      <c r="F106" s="70">
        <f t="shared" si="5"/>
        <v>152790.6</v>
      </c>
      <c r="G106" s="70">
        <v>2429.2</v>
      </c>
      <c r="H106" s="70">
        <f t="shared" si="6"/>
        <v>155219.80000000002</v>
      </c>
      <c r="I106" s="74">
        <v>350173.8</v>
      </c>
      <c r="J106" s="77">
        <f t="shared" si="7"/>
        <v>-194953.99999999997</v>
      </c>
      <c r="K106" s="70">
        <v>182809.69999999998</v>
      </c>
      <c r="L106" s="70">
        <v>148879.5</v>
      </c>
      <c r="M106" s="73">
        <f t="shared" si="9"/>
        <v>33930.19999999998</v>
      </c>
      <c r="N106" s="73">
        <f t="shared" si="8"/>
        <v>-161023.8</v>
      </c>
    </row>
    <row r="107" spans="1:14" ht="15.75">
      <c r="A107" s="82">
        <v>42461</v>
      </c>
      <c r="B107" s="70">
        <v>2026.8</v>
      </c>
      <c r="C107" s="70">
        <v>32304.9</v>
      </c>
      <c r="D107" s="70">
        <v>45607</v>
      </c>
      <c r="E107" s="70">
        <v>97051.8</v>
      </c>
      <c r="F107" s="70">
        <f t="shared" si="5"/>
        <v>176990.5</v>
      </c>
      <c r="G107" s="70">
        <v>2542.9</v>
      </c>
      <c r="H107" s="70">
        <f t="shared" si="6"/>
        <v>179533.4</v>
      </c>
      <c r="I107" s="74">
        <v>355049.6</v>
      </c>
      <c r="J107" s="77">
        <f t="shared" si="7"/>
        <v>-175516.19999999998</v>
      </c>
      <c r="K107" s="70">
        <v>157788.59999999998</v>
      </c>
      <c r="L107" s="70">
        <v>151565.2</v>
      </c>
      <c r="M107" s="73">
        <f t="shared" si="9"/>
        <v>6223.399999999965</v>
      </c>
      <c r="N107" s="73">
        <f t="shared" si="8"/>
        <v>-169292.80000000002</v>
      </c>
    </row>
    <row r="108" spans="1:14" ht="15.75">
      <c r="A108" s="82">
        <v>42491</v>
      </c>
      <c r="B108" s="70">
        <v>1931.6</v>
      </c>
      <c r="C108" s="70">
        <v>32105.5</v>
      </c>
      <c r="D108" s="70">
        <v>45406.4</v>
      </c>
      <c r="E108" s="70">
        <v>74943.3</v>
      </c>
      <c r="F108" s="70">
        <f t="shared" si="5"/>
        <v>154386.8</v>
      </c>
      <c r="G108" s="70">
        <v>2326.1000000000004</v>
      </c>
      <c r="H108" s="70">
        <f t="shared" si="6"/>
        <v>156712.9</v>
      </c>
      <c r="I108" s="74">
        <v>352456.3</v>
      </c>
      <c r="J108" s="77">
        <f t="shared" si="7"/>
        <v>-195743.4</v>
      </c>
      <c r="K108" s="70">
        <v>155604.4</v>
      </c>
      <c r="L108" s="70">
        <v>155149.9</v>
      </c>
      <c r="M108" s="73">
        <f t="shared" si="9"/>
        <v>454.5</v>
      </c>
      <c r="N108" s="73">
        <f t="shared" si="8"/>
        <v>-195288.9</v>
      </c>
    </row>
    <row r="109" spans="1:14" ht="15.75">
      <c r="A109" s="82">
        <v>42522</v>
      </c>
      <c r="B109" s="70">
        <v>2102.2</v>
      </c>
      <c r="C109" s="70">
        <v>31971.9</v>
      </c>
      <c r="D109" s="70">
        <v>45217.4</v>
      </c>
      <c r="E109" s="70">
        <v>84217.1</v>
      </c>
      <c r="F109" s="70">
        <f t="shared" si="5"/>
        <v>163508.6</v>
      </c>
      <c r="G109" s="70">
        <v>2326.8</v>
      </c>
      <c r="H109" s="70">
        <f t="shared" si="6"/>
        <v>165835.4</v>
      </c>
      <c r="I109" s="74">
        <v>351838.8</v>
      </c>
      <c r="J109" s="77">
        <f t="shared" si="7"/>
        <v>-186003.4</v>
      </c>
      <c r="K109" s="70">
        <v>163223.69999999998</v>
      </c>
      <c r="L109" s="70">
        <v>143107</v>
      </c>
      <c r="M109" s="73">
        <f>K109-L109</f>
        <v>20116.699999999983</v>
      </c>
      <c r="N109" s="73">
        <f t="shared" si="8"/>
        <v>-165886.7</v>
      </c>
    </row>
    <row r="110" spans="1:14" ht="15.75">
      <c r="A110" s="82">
        <v>42552</v>
      </c>
      <c r="B110" s="70">
        <v>2141.8</v>
      </c>
      <c r="C110" s="70">
        <v>27286.9</v>
      </c>
      <c r="D110" s="70">
        <v>45223.1</v>
      </c>
      <c r="E110" s="70">
        <v>82716.29999999999</v>
      </c>
      <c r="F110" s="70">
        <f t="shared" si="5"/>
        <v>157368.09999999998</v>
      </c>
      <c r="G110" s="70">
        <v>3193.2</v>
      </c>
      <c r="H110" s="70">
        <f t="shared" si="6"/>
        <v>160561.3</v>
      </c>
      <c r="I110" s="74">
        <v>346787.6</v>
      </c>
      <c r="J110" s="77">
        <f t="shared" si="7"/>
        <v>-186226.3</v>
      </c>
      <c r="K110" s="70">
        <v>141680.69999999998</v>
      </c>
      <c r="L110" s="70">
        <v>143986.8</v>
      </c>
      <c r="M110" s="73">
        <f aca="true" t="shared" si="10" ref="M110:M137">K110-L110</f>
        <v>-2306.100000000006</v>
      </c>
      <c r="N110" s="73">
        <f t="shared" si="8"/>
        <v>-188532.4</v>
      </c>
    </row>
    <row r="111" spans="1:14" ht="15.75">
      <c r="A111" s="82">
        <v>42583</v>
      </c>
      <c r="B111" s="70">
        <v>2116.3</v>
      </c>
      <c r="C111" s="70">
        <v>19545.4</v>
      </c>
      <c r="D111" s="70">
        <v>45620</v>
      </c>
      <c r="E111" s="70">
        <v>78121.9</v>
      </c>
      <c r="F111" s="70">
        <f t="shared" si="5"/>
        <v>145403.59999999998</v>
      </c>
      <c r="G111" s="70">
        <v>2398.1000000000004</v>
      </c>
      <c r="H111" s="70">
        <f t="shared" si="6"/>
        <v>147801.69999999998</v>
      </c>
      <c r="I111" s="74">
        <v>340352.3</v>
      </c>
      <c r="J111" s="77">
        <f t="shared" si="7"/>
        <v>-192550.6</v>
      </c>
      <c r="K111" s="70">
        <v>127492.8</v>
      </c>
      <c r="L111" s="70">
        <v>137165.5</v>
      </c>
      <c r="M111" s="73">
        <f t="shared" si="10"/>
        <v>-9672.699999999997</v>
      </c>
      <c r="N111" s="73">
        <f t="shared" si="8"/>
        <v>-202223.3</v>
      </c>
    </row>
    <row r="112" spans="1:14" ht="15.75">
      <c r="A112" s="82">
        <v>42614</v>
      </c>
      <c r="B112" s="70">
        <v>2139.2</v>
      </c>
      <c r="C112" s="70">
        <v>16443.5</v>
      </c>
      <c r="D112" s="70">
        <v>45578.3</v>
      </c>
      <c r="E112" s="70">
        <v>88668.4</v>
      </c>
      <c r="F112" s="70">
        <f t="shared" si="5"/>
        <v>152829.4</v>
      </c>
      <c r="G112" s="70">
        <v>4564.1</v>
      </c>
      <c r="H112" s="70">
        <f t="shared" si="6"/>
        <v>157393.5</v>
      </c>
      <c r="I112" s="74">
        <v>338994.5</v>
      </c>
      <c r="J112" s="77">
        <f t="shared" si="7"/>
        <v>-181601</v>
      </c>
      <c r="K112" s="70">
        <v>129120.3</v>
      </c>
      <c r="L112" s="70">
        <v>139965.1</v>
      </c>
      <c r="M112" s="73">
        <f t="shared" si="10"/>
        <v>-10844.800000000003</v>
      </c>
      <c r="N112" s="73">
        <f t="shared" si="8"/>
        <v>-192445.8</v>
      </c>
    </row>
    <row r="113" spans="1:14" ht="15.75">
      <c r="A113" s="82">
        <v>42644</v>
      </c>
      <c r="B113" s="70">
        <v>2069.5</v>
      </c>
      <c r="C113" s="70">
        <v>16216.6</v>
      </c>
      <c r="D113" s="70">
        <v>45461.7</v>
      </c>
      <c r="E113" s="70">
        <v>85037.69999999998</v>
      </c>
      <c r="F113" s="70">
        <f t="shared" si="5"/>
        <v>148785.49999999997</v>
      </c>
      <c r="G113" s="70">
        <v>5686.200000000001</v>
      </c>
      <c r="H113" s="70">
        <f t="shared" si="6"/>
        <v>154471.69999999998</v>
      </c>
      <c r="I113" s="74">
        <v>336106.5</v>
      </c>
      <c r="J113" s="77">
        <f t="shared" si="7"/>
        <v>-181634.80000000002</v>
      </c>
      <c r="K113" s="70">
        <v>127832.1</v>
      </c>
      <c r="L113" s="70">
        <v>142544.6</v>
      </c>
      <c r="M113" s="73">
        <f t="shared" si="10"/>
        <v>-14712.5</v>
      </c>
      <c r="N113" s="73">
        <f t="shared" si="8"/>
        <v>-196347.30000000002</v>
      </c>
    </row>
    <row r="114" spans="1:14" ht="15.75">
      <c r="A114" s="82">
        <v>42675</v>
      </c>
      <c r="B114" s="70">
        <v>1959.7</v>
      </c>
      <c r="C114" s="70">
        <v>19424</v>
      </c>
      <c r="D114" s="70">
        <v>44934.8</v>
      </c>
      <c r="E114" s="70">
        <v>84711.5</v>
      </c>
      <c r="F114" s="70">
        <f t="shared" si="5"/>
        <v>151030</v>
      </c>
      <c r="G114" s="70">
        <v>5437.799999999999</v>
      </c>
      <c r="H114" s="70">
        <f t="shared" si="6"/>
        <v>156467.8</v>
      </c>
      <c r="I114" s="74">
        <v>330545.8</v>
      </c>
      <c r="J114" s="77">
        <f t="shared" si="7"/>
        <v>-174078</v>
      </c>
      <c r="K114" s="70">
        <v>143745.9</v>
      </c>
      <c r="L114" s="70">
        <v>150685.4</v>
      </c>
      <c r="M114" s="73">
        <f t="shared" si="10"/>
        <v>-6939.5</v>
      </c>
      <c r="N114" s="73">
        <f t="shared" si="8"/>
        <v>-181017.5</v>
      </c>
    </row>
    <row r="115" spans="1:14" ht="15.75">
      <c r="A115" s="82">
        <v>42705</v>
      </c>
      <c r="B115" s="70">
        <v>1893.1</v>
      </c>
      <c r="C115" s="70">
        <v>19330.2</v>
      </c>
      <c r="D115" s="70">
        <v>44971.7</v>
      </c>
      <c r="E115" s="70">
        <v>94816.00000000001</v>
      </c>
      <c r="F115" s="70">
        <f t="shared" si="5"/>
        <v>161011</v>
      </c>
      <c r="G115" s="70">
        <v>5423.700000000001</v>
      </c>
      <c r="H115" s="70">
        <f t="shared" si="6"/>
        <v>166434.7</v>
      </c>
      <c r="I115" s="74">
        <v>328508.5</v>
      </c>
      <c r="J115" s="77">
        <f t="shared" si="7"/>
        <v>-162073.8</v>
      </c>
      <c r="K115" s="70">
        <v>125486.1</v>
      </c>
      <c r="L115" s="70">
        <v>139935.4</v>
      </c>
      <c r="M115" s="73">
        <f t="shared" si="10"/>
        <v>-14449.299999999988</v>
      </c>
      <c r="N115" s="73">
        <f t="shared" si="8"/>
        <v>-176523.09999999998</v>
      </c>
    </row>
    <row r="116" spans="1:14" ht="15.75">
      <c r="A116" s="82">
        <v>42736</v>
      </c>
      <c r="B116" s="70">
        <v>1967.6</v>
      </c>
      <c r="C116" s="70">
        <v>13405</v>
      </c>
      <c r="D116" s="70">
        <v>45512.9</v>
      </c>
      <c r="E116" s="70">
        <v>113290.8</v>
      </c>
      <c r="F116" s="70">
        <f t="shared" si="5"/>
        <v>174176.3</v>
      </c>
      <c r="G116" s="70">
        <v>16878</v>
      </c>
      <c r="H116" s="70">
        <f t="shared" si="6"/>
        <v>191054.3</v>
      </c>
      <c r="I116" s="74">
        <v>331895</v>
      </c>
      <c r="J116" s="77">
        <f t="shared" si="7"/>
        <v>-140840.7</v>
      </c>
      <c r="K116" s="70">
        <v>119719.5</v>
      </c>
      <c r="L116" s="70">
        <v>145736.8</v>
      </c>
      <c r="M116" s="73">
        <f>K116-L116</f>
        <v>-26017.29999999999</v>
      </c>
      <c r="N116" s="73">
        <f t="shared" si="8"/>
        <v>-166858</v>
      </c>
    </row>
    <row r="117" spans="1:14" ht="15.75">
      <c r="A117" s="82">
        <v>42767</v>
      </c>
      <c r="B117" s="70">
        <v>2060.8</v>
      </c>
      <c r="C117" s="70">
        <v>10280.3</v>
      </c>
      <c r="D117" s="70">
        <v>45495</v>
      </c>
      <c r="E117" s="70">
        <v>136911.2</v>
      </c>
      <c r="F117" s="70">
        <f t="shared" si="5"/>
        <v>194747.30000000002</v>
      </c>
      <c r="G117" s="70">
        <v>20548.300000000003</v>
      </c>
      <c r="H117" s="70">
        <f t="shared" si="6"/>
        <v>215295.60000000003</v>
      </c>
      <c r="I117" s="74">
        <v>331462.6</v>
      </c>
      <c r="J117" s="77">
        <f t="shared" si="7"/>
        <v>-116166.99999999994</v>
      </c>
      <c r="K117" s="70">
        <v>121679.2</v>
      </c>
      <c r="L117" s="70">
        <v>151954.3</v>
      </c>
      <c r="M117" s="73">
        <f t="shared" si="10"/>
        <v>-30275.09999999999</v>
      </c>
      <c r="N117" s="73">
        <f t="shared" si="8"/>
        <v>-146442.09999999992</v>
      </c>
    </row>
    <row r="118" spans="1:14" ht="15.75">
      <c r="A118" s="82">
        <v>42795</v>
      </c>
      <c r="B118" s="70">
        <v>2063.9</v>
      </c>
      <c r="C118" s="70">
        <v>5656.1</v>
      </c>
      <c r="D118" s="70">
        <v>45880.6</v>
      </c>
      <c r="E118" s="70">
        <v>121117.99999999999</v>
      </c>
      <c r="F118" s="70">
        <f t="shared" si="5"/>
        <v>174718.59999999998</v>
      </c>
      <c r="G118" s="70">
        <v>20073.7</v>
      </c>
      <c r="H118" s="70">
        <f t="shared" si="6"/>
        <v>194792.3</v>
      </c>
      <c r="I118" s="74">
        <v>327928.2</v>
      </c>
      <c r="J118" s="77">
        <f t="shared" si="7"/>
        <v>-133135.90000000002</v>
      </c>
      <c r="K118" s="70">
        <v>118563.4</v>
      </c>
      <c r="L118" s="70">
        <v>150057.7</v>
      </c>
      <c r="M118" s="73">
        <f>K118-L118</f>
        <v>-31494.300000000017</v>
      </c>
      <c r="N118" s="73">
        <f t="shared" si="8"/>
        <v>-164630.20000000004</v>
      </c>
    </row>
    <row r="119" spans="1:14" ht="15.75">
      <c r="A119" s="82">
        <v>42826</v>
      </c>
      <c r="B119" s="70">
        <v>2095.7</v>
      </c>
      <c r="C119" s="70">
        <v>5736.2</v>
      </c>
      <c r="D119" s="70">
        <v>46524.3</v>
      </c>
      <c r="E119" s="70">
        <v>115357.3</v>
      </c>
      <c r="F119" s="70">
        <f t="shared" si="5"/>
        <v>169713.5</v>
      </c>
      <c r="G119" s="70">
        <v>20400.2</v>
      </c>
      <c r="H119" s="70">
        <f t="shared" si="6"/>
        <v>190113.7</v>
      </c>
      <c r="I119" s="74">
        <v>330300.9</v>
      </c>
      <c r="J119" s="77">
        <f t="shared" si="7"/>
        <v>-140187.2</v>
      </c>
      <c r="K119" s="70">
        <v>129511.5</v>
      </c>
      <c r="L119" s="70">
        <v>152411.8</v>
      </c>
      <c r="M119" s="73">
        <f t="shared" si="10"/>
        <v>-22900.29999999999</v>
      </c>
      <c r="N119" s="73">
        <f t="shared" si="8"/>
        <v>-163087.5</v>
      </c>
    </row>
    <row r="120" spans="1:14" ht="15.75">
      <c r="A120" s="82">
        <v>42856</v>
      </c>
      <c r="B120" s="70">
        <v>2096.7</v>
      </c>
      <c r="C120" s="70">
        <v>10425.4</v>
      </c>
      <c r="D120" s="70">
        <v>47146.2</v>
      </c>
      <c r="E120" s="70">
        <v>153544.09999999998</v>
      </c>
      <c r="F120" s="70">
        <f t="shared" si="5"/>
        <v>213212.39999999997</v>
      </c>
      <c r="G120" s="70">
        <v>20909</v>
      </c>
      <c r="H120" s="70">
        <f t="shared" si="6"/>
        <v>234121.39999999997</v>
      </c>
      <c r="I120" s="74">
        <v>338545.9</v>
      </c>
      <c r="J120" s="77">
        <f t="shared" si="7"/>
        <v>-104424.50000000006</v>
      </c>
      <c r="K120" s="70">
        <v>151431</v>
      </c>
      <c r="L120" s="70">
        <v>160420.2</v>
      </c>
      <c r="M120" s="73">
        <f t="shared" si="10"/>
        <v>-8989.200000000012</v>
      </c>
      <c r="N120" s="73">
        <f t="shared" si="8"/>
        <v>-113413.70000000007</v>
      </c>
    </row>
    <row r="121" spans="1:14" ht="15.75">
      <c r="A121" s="82">
        <v>42887</v>
      </c>
      <c r="B121" s="70">
        <v>2081.1</v>
      </c>
      <c r="C121" s="70">
        <v>10543.6</v>
      </c>
      <c r="D121" s="70">
        <v>48011.2</v>
      </c>
      <c r="E121" s="70">
        <v>118822.7</v>
      </c>
      <c r="F121" s="70">
        <f t="shared" si="5"/>
        <v>179458.59999999998</v>
      </c>
      <c r="G121" s="70">
        <v>21369</v>
      </c>
      <c r="H121" s="70">
        <f t="shared" si="6"/>
        <v>200827.59999999998</v>
      </c>
      <c r="I121" s="74">
        <v>341304.6</v>
      </c>
      <c r="J121" s="77">
        <f t="shared" si="7"/>
        <v>-140477</v>
      </c>
      <c r="K121" s="70">
        <v>153908.6</v>
      </c>
      <c r="L121" s="70">
        <v>166549</v>
      </c>
      <c r="M121" s="73">
        <f t="shared" si="10"/>
        <v>-12640.399999999994</v>
      </c>
      <c r="N121" s="73">
        <f t="shared" si="8"/>
        <v>-153117.4</v>
      </c>
    </row>
    <row r="122" spans="1:14" ht="15.75">
      <c r="A122" s="82">
        <v>42917</v>
      </c>
      <c r="B122" s="70">
        <v>2127.7</v>
      </c>
      <c r="C122" s="70">
        <v>2907.1</v>
      </c>
      <c r="D122" s="70">
        <v>48725.7</v>
      </c>
      <c r="E122" s="70">
        <v>100253.40000000001</v>
      </c>
      <c r="F122" s="70">
        <f t="shared" si="5"/>
        <v>154013.90000000002</v>
      </c>
      <c r="G122" s="70">
        <v>24254.600000000002</v>
      </c>
      <c r="H122" s="70">
        <f t="shared" si="6"/>
        <v>178268.50000000003</v>
      </c>
      <c r="I122" s="74">
        <v>343809.9</v>
      </c>
      <c r="J122" s="77">
        <f t="shared" si="7"/>
        <v>-165541.4</v>
      </c>
      <c r="K122" s="70">
        <v>174635.9</v>
      </c>
      <c r="L122" s="70">
        <v>164117.6</v>
      </c>
      <c r="M122" s="73">
        <f t="shared" si="10"/>
        <v>10518.299999999988</v>
      </c>
      <c r="N122" s="73">
        <f t="shared" si="8"/>
        <v>-155023.1</v>
      </c>
    </row>
    <row r="123" spans="1:14" ht="15.75">
      <c r="A123" s="82">
        <v>42948</v>
      </c>
      <c r="B123" s="70">
        <v>2195.7</v>
      </c>
      <c r="C123" s="70">
        <v>3791.4</v>
      </c>
      <c r="D123" s="70">
        <v>49369.7</v>
      </c>
      <c r="E123" s="70">
        <v>122464.6</v>
      </c>
      <c r="F123" s="70">
        <f t="shared" si="5"/>
        <v>177821.4</v>
      </c>
      <c r="G123" s="70">
        <v>24050.4</v>
      </c>
      <c r="H123" s="70">
        <f t="shared" si="6"/>
        <v>201871.8</v>
      </c>
      <c r="I123" s="74">
        <v>343249.1</v>
      </c>
      <c r="J123" s="77">
        <f t="shared" si="7"/>
        <v>-141377.3</v>
      </c>
      <c r="K123" s="70">
        <v>138260</v>
      </c>
      <c r="L123" s="70">
        <v>174781.7</v>
      </c>
      <c r="M123" s="73">
        <f t="shared" si="10"/>
        <v>-36521.70000000001</v>
      </c>
      <c r="N123" s="73">
        <f t="shared" si="8"/>
        <v>-177899</v>
      </c>
    </row>
    <row r="124" spans="1:14" ht="15.75">
      <c r="A124" s="82">
        <v>42979</v>
      </c>
      <c r="B124" s="70">
        <v>2173.5</v>
      </c>
      <c r="C124" s="70">
        <v>2158.1</v>
      </c>
      <c r="D124" s="70">
        <v>49331.9</v>
      </c>
      <c r="E124" s="70">
        <v>121061.8</v>
      </c>
      <c r="F124" s="70">
        <f t="shared" si="5"/>
        <v>174725.3</v>
      </c>
      <c r="G124" s="70">
        <v>24003.100000000002</v>
      </c>
      <c r="H124" s="70">
        <f t="shared" si="6"/>
        <v>198728.4</v>
      </c>
      <c r="I124" s="74">
        <v>332752.2</v>
      </c>
      <c r="J124" s="77">
        <f t="shared" si="7"/>
        <v>-134023.80000000002</v>
      </c>
      <c r="K124" s="70">
        <v>141770</v>
      </c>
      <c r="L124" s="70">
        <v>184125.7</v>
      </c>
      <c r="M124" s="73">
        <f t="shared" si="10"/>
        <v>-42355.70000000001</v>
      </c>
      <c r="N124" s="73">
        <f t="shared" si="8"/>
        <v>-176379.50000000003</v>
      </c>
    </row>
    <row r="125" spans="1:14" ht="15.75">
      <c r="A125" s="82">
        <v>43009</v>
      </c>
      <c r="B125" s="70">
        <v>2168.2</v>
      </c>
      <c r="C125" s="70">
        <v>2152.9</v>
      </c>
      <c r="D125" s="70">
        <v>49317.5</v>
      </c>
      <c r="E125" s="70">
        <v>146724.6</v>
      </c>
      <c r="F125" s="70">
        <f t="shared" si="5"/>
        <v>200363.2</v>
      </c>
      <c r="G125" s="70">
        <v>12159.1</v>
      </c>
      <c r="H125" s="70">
        <f t="shared" si="6"/>
        <v>212522.30000000002</v>
      </c>
      <c r="I125" s="74">
        <v>338942.8</v>
      </c>
      <c r="J125" s="77">
        <f t="shared" si="7"/>
        <v>-126420.49999999997</v>
      </c>
      <c r="K125" s="70">
        <v>177748.69999999998</v>
      </c>
      <c r="L125" s="70">
        <v>165526.4</v>
      </c>
      <c r="M125" s="73">
        <f t="shared" si="10"/>
        <v>12222.299999999988</v>
      </c>
      <c r="N125" s="73">
        <f t="shared" si="8"/>
        <v>-114198.19999999998</v>
      </c>
    </row>
    <row r="126" spans="1:14" ht="15.75">
      <c r="A126" s="82">
        <v>43040</v>
      </c>
      <c r="B126" s="70">
        <v>2187.3</v>
      </c>
      <c r="C126" s="70">
        <v>1975.4</v>
      </c>
      <c r="D126" s="70">
        <v>49983.4</v>
      </c>
      <c r="E126" s="70">
        <v>125386.2</v>
      </c>
      <c r="F126" s="70">
        <f t="shared" si="5"/>
        <v>179532.3</v>
      </c>
      <c r="G126" s="70">
        <v>11788.8</v>
      </c>
      <c r="H126" s="70">
        <f t="shared" si="6"/>
        <v>191321.09999999998</v>
      </c>
      <c r="I126" s="74">
        <v>336478.4</v>
      </c>
      <c r="J126" s="77">
        <f t="shared" si="7"/>
        <v>-145157.30000000005</v>
      </c>
      <c r="K126" s="70">
        <v>160268.69999999998</v>
      </c>
      <c r="L126" s="70">
        <v>159454.7</v>
      </c>
      <c r="M126" s="73">
        <f t="shared" si="10"/>
        <v>813.9999999999709</v>
      </c>
      <c r="N126" s="73">
        <f t="shared" si="8"/>
        <v>-144343.30000000008</v>
      </c>
    </row>
    <row r="127" spans="1:14" ht="15.75">
      <c r="A127" s="82">
        <v>43070</v>
      </c>
      <c r="B127" s="70">
        <v>2211.8</v>
      </c>
      <c r="C127" s="70">
        <v>1985.5</v>
      </c>
      <c r="D127" s="70">
        <v>49876.8</v>
      </c>
      <c r="E127" s="70">
        <v>126513.5</v>
      </c>
      <c r="F127" s="70">
        <f t="shared" si="5"/>
        <v>180587.6</v>
      </c>
      <c r="G127" s="70">
        <v>13412.6</v>
      </c>
      <c r="H127" s="70">
        <f t="shared" si="6"/>
        <v>194000.2</v>
      </c>
      <c r="I127" s="74">
        <v>338480.6</v>
      </c>
      <c r="J127" s="77">
        <f t="shared" si="7"/>
        <v>-144480.39999999997</v>
      </c>
      <c r="K127" s="70">
        <v>146133</v>
      </c>
      <c r="L127" s="70">
        <v>156052.6</v>
      </c>
      <c r="M127" s="73">
        <f t="shared" si="10"/>
        <v>-9919.600000000006</v>
      </c>
      <c r="N127" s="73">
        <f t="shared" si="8"/>
        <v>-154399.99999999997</v>
      </c>
    </row>
    <row r="128" spans="1:14" ht="15.75">
      <c r="A128" s="82">
        <v>43101</v>
      </c>
      <c r="B128" s="70">
        <v>2653.6</v>
      </c>
      <c r="C128" s="70">
        <v>12247.2</v>
      </c>
      <c r="D128" s="70">
        <v>51153.6</v>
      </c>
      <c r="E128" s="70">
        <v>95414.90000000001</v>
      </c>
      <c r="F128" s="70">
        <f t="shared" si="5"/>
        <v>161469.3</v>
      </c>
      <c r="G128" s="70">
        <v>14077.9</v>
      </c>
      <c r="H128" s="70">
        <f t="shared" si="6"/>
        <v>175547.19999999998</v>
      </c>
      <c r="I128" s="74">
        <v>340558</v>
      </c>
      <c r="J128" s="77">
        <f t="shared" si="7"/>
        <v>-165010.80000000002</v>
      </c>
      <c r="K128" s="70">
        <v>141128.9</v>
      </c>
      <c r="L128" s="70">
        <v>153626.6</v>
      </c>
      <c r="M128" s="73">
        <f t="shared" si="10"/>
        <v>-12497.700000000012</v>
      </c>
      <c r="N128" s="73">
        <f t="shared" si="8"/>
        <v>-177508.50000000003</v>
      </c>
    </row>
    <row r="129" spans="1:14" ht="15.75">
      <c r="A129" s="82">
        <v>43132</v>
      </c>
      <c r="B129" s="78">
        <v>2256.8</v>
      </c>
      <c r="C129" s="78">
        <v>7205.2</v>
      </c>
      <c r="D129" s="78">
        <v>51170.6</v>
      </c>
      <c r="E129" s="78">
        <v>122297.59999999999</v>
      </c>
      <c r="F129" s="78">
        <f t="shared" si="5"/>
        <v>182930.19999999998</v>
      </c>
      <c r="G129" s="78">
        <v>19799.9</v>
      </c>
      <c r="H129" s="78">
        <f t="shared" si="6"/>
        <v>202730.09999999998</v>
      </c>
      <c r="I129" s="79">
        <v>338999.5</v>
      </c>
      <c r="J129" s="77">
        <f t="shared" si="7"/>
        <v>-136269.40000000002</v>
      </c>
      <c r="K129" s="78">
        <v>163882</v>
      </c>
      <c r="L129" s="78">
        <v>155919.8</v>
      </c>
      <c r="M129" s="73">
        <f t="shared" si="10"/>
        <v>7962.200000000012</v>
      </c>
      <c r="N129" s="73">
        <f t="shared" si="8"/>
        <v>-128307.20000000001</v>
      </c>
    </row>
    <row r="130" spans="1:14" ht="15.75">
      <c r="A130" s="82">
        <v>43160</v>
      </c>
      <c r="B130" s="70">
        <v>2631.9</v>
      </c>
      <c r="C130" s="70">
        <v>2190.5</v>
      </c>
      <c r="D130" s="70">
        <v>51595.2</v>
      </c>
      <c r="E130" s="70">
        <v>72076.2</v>
      </c>
      <c r="F130" s="70">
        <f t="shared" si="5"/>
        <v>128493.79999999999</v>
      </c>
      <c r="G130" s="80">
        <v>25145.4</v>
      </c>
      <c r="H130" s="78">
        <f t="shared" si="6"/>
        <v>153639.19999999998</v>
      </c>
      <c r="I130" s="81">
        <v>334143.8</v>
      </c>
      <c r="J130" s="77">
        <f t="shared" si="7"/>
        <v>-180504.6</v>
      </c>
      <c r="K130" s="80">
        <v>169526.8</v>
      </c>
      <c r="L130" s="80">
        <v>158712.3</v>
      </c>
      <c r="M130" s="73">
        <f t="shared" si="10"/>
        <v>10814.5</v>
      </c>
      <c r="N130" s="73">
        <f aca="true" t="shared" si="11" ref="N130:N137">SUM(J130+M130)</f>
        <v>-169690.1</v>
      </c>
    </row>
    <row r="131" spans="1:14" ht="15.75">
      <c r="A131" s="82">
        <v>43220</v>
      </c>
      <c r="B131" s="70">
        <v>2264.5</v>
      </c>
      <c r="C131" s="70">
        <v>2165.4</v>
      </c>
      <c r="D131" s="70">
        <v>51206.1</v>
      </c>
      <c r="E131" s="70">
        <v>98268.90000000001</v>
      </c>
      <c r="F131" s="78">
        <f t="shared" si="5"/>
        <v>153904.90000000002</v>
      </c>
      <c r="G131" s="70">
        <v>24213.600000000002</v>
      </c>
      <c r="H131" s="78">
        <f t="shared" si="6"/>
        <v>178118.50000000003</v>
      </c>
      <c r="I131" s="74">
        <v>330829.4</v>
      </c>
      <c r="J131" s="77">
        <f t="shared" si="7"/>
        <v>-152710.9</v>
      </c>
      <c r="K131" s="70">
        <v>156930.4</v>
      </c>
      <c r="L131" s="70">
        <v>161703.89999999997</v>
      </c>
      <c r="M131" s="73">
        <f t="shared" si="10"/>
        <v>-4773.499999999971</v>
      </c>
      <c r="N131" s="73">
        <f t="shared" si="11"/>
        <v>-157484.39999999997</v>
      </c>
    </row>
    <row r="132" spans="1:14" ht="15.75">
      <c r="A132" s="82">
        <v>43251</v>
      </c>
      <c r="B132" s="70">
        <v>2243.6</v>
      </c>
      <c r="C132" s="70">
        <v>6866.4</v>
      </c>
      <c r="D132" s="70">
        <v>50052.4</v>
      </c>
      <c r="E132" s="70">
        <v>72148.5</v>
      </c>
      <c r="F132" s="78">
        <f>SUM(B132:E132)</f>
        <v>131310.9</v>
      </c>
      <c r="G132" s="70">
        <v>21726.9</v>
      </c>
      <c r="H132" s="78">
        <f t="shared" si="6"/>
        <v>153037.8</v>
      </c>
      <c r="I132" s="74">
        <v>325789.2</v>
      </c>
      <c r="J132" s="77">
        <f t="shared" si="7"/>
        <v>-172751.40000000002</v>
      </c>
      <c r="K132" s="70">
        <v>154515.69999999998</v>
      </c>
      <c r="L132" s="70">
        <v>156873.4</v>
      </c>
      <c r="M132" s="73">
        <f t="shared" si="10"/>
        <v>-2357.7000000000116</v>
      </c>
      <c r="N132" s="73">
        <f t="shared" si="11"/>
        <v>-175109.10000000003</v>
      </c>
    </row>
    <row r="133" spans="1:14" ht="15.75">
      <c r="A133" s="82">
        <v>43281</v>
      </c>
      <c r="B133" s="70">
        <v>2509.7</v>
      </c>
      <c r="C133" s="70">
        <v>6825.3</v>
      </c>
      <c r="D133" s="70">
        <v>54472.8</v>
      </c>
      <c r="E133" s="70">
        <v>70773.5</v>
      </c>
      <c r="F133" s="78">
        <f>SUM(B133:E133)</f>
        <v>134581.3</v>
      </c>
      <c r="G133" s="70">
        <v>18983.5</v>
      </c>
      <c r="H133" s="78">
        <f t="shared" si="6"/>
        <v>153564.8</v>
      </c>
      <c r="I133" s="74">
        <v>328843.9</v>
      </c>
      <c r="J133" s="77">
        <f t="shared" si="7"/>
        <v>-175279.10000000003</v>
      </c>
      <c r="K133" s="70">
        <v>172314.9</v>
      </c>
      <c r="L133" s="70">
        <v>198291.5</v>
      </c>
      <c r="M133" s="73">
        <f t="shared" si="10"/>
        <v>-25976.600000000006</v>
      </c>
      <c r="N133" s="73">
        <f t="shared" si="11"/>
        <v>-201255.70000000004</v>
      </c>
    </row>
    <row r="134" spans="1:14" ht="15.75">
      <c r="A134" s="82">
        <v>43282</v>
      </c>
      <c r="B134" s="80">
        <v>2103.1</v>
      </c>
      <c r="C134" s="80">
        <v>6825.6</v>
      </c>
      <c r="D134" s="70">
        <v>50218.4</v>
      </c>
      <c r="E134" s="70">
        <v>67830.9</v>
      </c>
      <c r="F134" s="78">
        <f>SUM(B134:E134)</f>
        <v>126978</v>
      </c>
      <c r="G134" s="80">
        <v>15796.199999999999</v>
      </c>
      <c r="H134" s="78">
        <f t="shared" si="6"/>
        <v>142774.2</v>
      </c>
      <c r="I134" s="81">
        <v>317759.3</v>
      </c>
      <c r="J134" s="77">
        <f t="shared" si="7"/>
        <v>-174985.09999999998</v>
      </c>
      <c r="K134" s="80">
        <v>158357.9</v>
      </c>
      <c r="L134" s="80">
        <v>183027.7</v>
      </c>
      <c r="M134" s="73">
        <f t="shared" si="10"/>
        <v>-24669.800000000017</v>
      </c>
      <c r="N134" s="73">
        <f t="shared" si="11"/>
        <v>-199654.9</v>
      </c>
    </row>
    <row r="135" spans="1:14" ht="15.75">
      <c r="A135" s="82">
        <v>43314</v>
      </c>
      <c r="B135" s="80">
        <v>2078</v>
      </c>
      <c r="C135" s="80">
        <v>5245.3</v>
      </c>
      <c r="D135" s="70">
        <v>50272.2</v>
      </c>
      <c r="E135" s="70">
        <v>63963.5</v>
      </c>
      <c r="F135" s="78">
        <f>SUM(B135:E135)</f>
        <v>121559</v>
      </c>
      <c r="G135" s="80">
        <v>17603.4</v>
      </c>
      <c r="H135" s="78">
        <f t="shared" si="6"/>
        <v>139162.4</v>
      </c>
      <c r="I135" s="81">
        <v>310988.8</v>
      </c>
      <c r="J135" s="77">
        <f t="shared" si="7"/>
        <v>-171826.4</v>
      </c>
      <c r="K135" s="80">
        <v>149466.4</v>
      </c>
      <c r="L135" s="80">
        <v>186203.5</v>
      </c>
      <c r="M135" s="73">
        <f t="shared" si="10"/>
        <v>-36737.100000000006</v>
      </c>
      <c r="N135" s="73">
        <f t="shared" si="11"/>
        <v>-208563.5</v>
      </c>
    </row>
    <row r="136" spans="1:14" ht="15.75">
      <c r="A136" s="82">
        <v>43345</v>
      </c>
      <c r="B136" s="80">
        <v>2046.1</v>
      </c>
      <c r="C136" s="80">
        <v>3603</v>
      </c>
      <c r="D136" s="70">
        <v>50400</v>
      </c>
      <c r="E136" s="70">
        <v>49183.9</v>
      </c>
      <c r="F136" s="78">
        <f>SUM(B136:E136)</f>
        <v>105233</v>
      </c>
      <c r="G136" s="80">
        <v>19294.5</v>
      </c>
      <c r="H136" s="78">
        <f>SUM(F136:G136)</f>
        <v>124527.5</v>
      </c>
      <c r="I136" s="81">
        <v>309614.2</v>
      </c>
      <c r="J136" s="77">
        <f>+H136-I136</f>
        <v>-185086.7</v>
      </c>
      <c r="K136" s="80">
        <v>144618</v>
      </c>
      <c r="L136" s="80">
        <v>176524.4</v>
      </c>
      <c r="M136" s="73">
        <f t="shared" si="10"/>
        <v>-31906.399999999994</v>
      </c>
      <c r="N136" s="73">
        <f t="shared" si="11"/>
        <v>-216993.1</v>
      </c>
    </row>
    <row r="137" spans="1:14" ht="15.75">
      <c r="A137" s="82">
        <v>43375</v>
      </c>
      <c r="B137" s="80">
        <v>2114.1</v>
      </c>
      <c r="C137" s="80">
        <v>3566</v>
      </c>
      <c r="D137" s="70">
        <v>49924</v>
      </c>
      <c r="E137" s="70">
        <f>23651.5+36802.7+5136.4</f>
        <v>65590.59999999999</v>
      </c>
      <c r="F137" s="78">
        <f>SUM(B137:E137)</f>
        <v>121194.69999999998</v>
      </c>
      <c r="G137" s="80">
        <f>18110.6+1198.4</f>
        <v>19309</v>
      </c>
      <c r="H137" s="78">
        <f>SUM(F137:G137)</f>
        <v>140503.69999999998</v>
      </c>
      <c r="I137" s="81">
        <v>307615.9</v>
      </c>
      <c r="J137" s="77">
        <f>+H137-I137</f>
        <v>-167112.20000000004</v>
      </c>
      <c r="K137" s="80">
        <f>133533.6+96.8+52.9</f>
        <v>133683.3</v>
      </c>
      <c r="L137" s="80">
        <v>177795.4</v>
      </c>
      <c r="M137" s="73">
        <f t="shared" si="10"/>
        <v>-44112.100000000006</v>
      </c>
      <c r="N137" s="73">
        <f t="shared" si="11"/>
        <v>-211224.30000000005</v>
      </c>
    </row>
    <row r="138" spans="1:14" s="26" customFormat="1" ht="15.75">
      <c r="A138" s="44"/>
      <c r="B138" s="45"/>
      <c r="C138" s="45"/>
      <c r="D138" s="45"/>
      <c r="E138" s="45"/>
      <c r="F138" s="45"/>
      <c r="G138" s="45"/>
      <c r="H138" s="45"/>
      <c r="I138" s="46"/>
      <c r="J138" s="46"/>
      <c r="K138" s="45"/>
      <c r="L138" s="45"/>
      <c r="M138" s="47"/>
      <c r="N138" s="48"/>
    </row>
    <row r="139" spans="1:14" s="26" customFormat="1" ht="15.75">
      <c r="A139" s="57" t="s">
        <v>49</v>
      </c>
      <c r="B139" s="49"/>
      <c r="C139" s="49"/>
      <c r="D139" s="49"/>
      <c r="E139" s="49"/>
      <c r="F139" s="49"/>
      <c r="G139" s="49"/>
      <c r="H139" s="49"/>
      <c r="I139" s="50"/>
      <c r="J139" s="49"/>
      <c r="K139" s="49"/>
      <c r="L139" s="49"/>
      <c r="M139" s="51"/>
      <c r="N139" s="52"/>
    </row>
  </sheetData>
  <sheetProtection/>
  <mergeCells count="6">
    <mergeCell ref="A2:N2"/>
    <mergeCell ref="B4:J4"/>
    <mergeCell ref="K4:M4"/>
    <mergeCell ref="B6:F6"/>
    <mergeCell ref="B5:H5"/>
    <mergeCell ref="A4:A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52"/>
  <sheetViews>
    <sheetView zoomScalePageLayoutView="0"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6" sqref="A56"/>
    </sheetView>
  </sheetViews>
  <sheetFormatPr defaultColWidth="8.88671875" defaultRowHeight="15.75"/>
  <cols>
    <col min="1" max="2" width="21.99609375" style="4" customWidth="1"/>
    <col min="3" max="3" width="12.99609375" style="4" customWidth="1"/>
    <col min="4" max="4" width="20.3359375" style="4" customWidth="1"/>
    <col min="5" max="5" width="13.21484375" style="4" customWidth="1"/>
    <col min="6" max="6" width="14.10546875" style="4" customWidth="1"/>
    <col min="7" max="7" width="13.3359375" style="4" customWidth="1"/>
    <col min="8" max="8" width="11.77734375" style="4" bestFit="1" customWidth="1"/>
    <col min="9" max="9" width="22.5546875" style="6" customWidth="1"/>
    <col min="10" max="10" width="19.77734375" style="4" customWidth="1"/>
    <col min="11" max="11" width="15.10546875" style="4" customWidth="1"/>
    <col min="12" max="12" width="20.3359375" style="4" customWidth="1"/>
    <col min="13" max="13" width="19.10546875" style="7" customWidth="1"/>
    <col min="14" max="14" width="21.88671875" style="4" customWidth="1"/>
    <col min="15" max="16384" width="8.88671875" style="4" customWidth="1"/>
  </cols>
  <sheetData>
    <row r="1" spans="1:15" ht="15.75">
      <c r="A1" s="17" t="s">
        <v>47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3"/>
      <c r="N1" s="54" t="s">
        <v>46</v>
      </c>
      <c r="O1" s="5"/>
    </row>
    <row r="2" spans="1:15" s="27" customFormat="1" ht="18.75">
      <c r="A2" s="83" t="s">
        <v>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33"/>
    </row>
    <row r="3" spans="1:15" s="27" customFormat="1" ht="18.75">
      <c r="A3" s="55"/>
      <c r="B3" s="31"/>
      <c r="C3" s="31"/>
      <c r="D3" s="31"/>
      <c r="E3" s="31"/>
      <c r="F3" s="31"/>
      <c r="G3" s="31"/>
      <c r="H3" s="31"/>
      <c r="I3" s="56"/>
      <c r="J3" s="31"/>
      <c r="K3" s="31"/>
      <c r="L3" s="31"/>
      <c r="M3" s="32"/>
      <c r="N3" s="29"/>
      <c r="O3" s="33"/>
    </row>
    <row r="4" spans="1:14" s="27" customFormat="1" ht="15.75" customHeight="1">
      <c r="A4" s="91" t="s">
        <v>34</v>
      </c>
      <c r="B4" s="85" t="s">
        <v>35</v>
      </c>
      <c r="C4" s="86"/>
      <c r="D4" s="86"/>
      <c r="E4" s="86"/>
      <c r="F4" s="86"/>
      <c r="G4" s="86"/>
      <c r="H4" s="86"/>
      <c r="I4" s="86"/>
      <c r="J4" s="87"/>
      <c r="K4" s="88" t="s">
        <v>38</v>
      </c>
      <c r="L4" s="88"/>
      <c r="M4" s="88"/>
      <c r="N4" s="33"/>
    </row>
    <row r="5" spans="1:14" s="27" customFormat="1" ht="18.75">
      <c r="A5" s="92"/>
      <c r="B5" s="90" t="s">
        <v>29</v>
      </c>
      <c r="C5" s="90"/>
      <c r="D5" s="90"/>
      <c r="E5" s="90"/>
      <c r="F5" s="90"/>
      <c r="G5" s="90"/>
      <c r="H5" s="90"/>
      <c r="I5" s="58" t="s">
        <v>32</v>
      </c>
      <c r="J5" s="58" t="s">
        <v>33</v>
      </c>
      <c r="K5" s="58" t="s">
        <v>45</v>
      </c>
      <c r="L5" s="58" t="s">
        <v>44</v>
      </c>
      <c r="M5" s="58" t="s">
        <v>33</v>
      </c>
      <c r="N5" s="68" t="s">
        <v>36</v>
      </c>
    </row>
    <row r="6" spans="1:14" s="27" customFormat="1" ht="15.75" customHeight="1">
      <c r="A6" s="92"/>
      <c r="B6" s="89" t="s">
        <v>30</v>
      </c>
      <c r="C6" s="89"/>
      <c r="D6" s="89"/>
      <c r="E6" s="89"/>
      <c r="F6" s="89"/>
      <c r="G6" s="69" t="s">
        <v>39</v>
      </c>
      <c r="H6" s="60" t="s">
        <v>2</v>
      </c>
      <c r="I6" s="61"/>
      <c r="J6" s="62"/>
      <c r="K6" s="63"/>
      <c r="L6" s="64"/>
      <c r="M6" s="62"/>
      <c r="N6" s="60"/>
    </row>
    <row r="7" spans="1:14" s="27" customFormat="1" ht="56.25">
      <c r="A7" s="93"/>
      <c r="B7" s="59" t="s">
        <v>40</v>
      </c>
      <c r="C7" s="60" t="s">
        <v>41</v>
      </c>
      <c r="D7" s="65" t="s">
        <v>42</v>
      </c>
      <c r="E7" s="59" t="s">
        <v>43</v>
      </c>
      <c r="F7" s="60" t="s">
        <v>1</v>
      </c>
      <c r="G7" s="60"/>
      <c r="H7" s="66"/>
      <c r="I7" s="66"/>
      <c r="J7" s="60"/>
      <c r="K7" s="60"/>
      <c r="L7" s="60"/>
      <c r="M7" s="67"/>
      <c r="N7" s="60"/>
    </row>
    <row r="8" spans="1:14" ht="15.75">
      <c r="A8" s="82">
        <v>39508</v>
      </c>
      <c r="B8" s="70">
        <v>1068.4</v>
      </c>
      <c r="C8" s="70">
        <v>235.3</v>
      </c>
      <c r="D8" s="70">
        <v>699.3</v>
      </c>
      <c r="E8" s="70">
        <v>222758.3</v>
      </c>
      <c r="F8" s="70">
        <f aca="true" t="shared" si="0" ref="F8:F48">SUM(B8:E8)</f>
        <v>224761.3</v>
      </c>
      <c r="G8" s="70">
        <v>3933.7</v>
      </c>
      <c r="H8" s="70">
        <f aca="true" t="shared" si="1" ref="H8:H50">SUM(F8:G8)</f>
        <v>228695</v>
      </c>
      <c r="I8" s="71">
        <v>168291.5</v>
      </c>
      <c r="J8" s="72">
        <f aca="true" t="shared" si="2" ref="J8:J50">+H8-I8</f>
        <v>60403.5</v>
      </c>
      <c r="K8" s="70">
        <v>116002.2</v>
      </c>
      <c r="L8" s="70">
        <v>27821.300000000003</v>
      </c>
      <c r="M8" s="73">
        <f>K8-L8</f>
        <v>88180.9</v>
      </c>
      <c r="N8" s="70">
        <f aca="true" t="shared" si="3" ref="N8:N47">SUM(J8+M8)</f>
        <v>148584.4</v>
      </c>
    </row>
    <row r="9" spans="1:14" ht="15.75">
      <c r="A9" s="82">
        <v>39600</v>
      </c>
      <c r="B9" s="70">
        <v>1072.6</v>
      </c>
      <c r="C9" s="70">
        <v>888.8</v>
      </c>
      <c r="D9" s="70">
        <v>701.4</v>
      </c>
      <c r="E9" s="70">
        <v>216375.6</v>
      </c>
      <c r="F9" s="70">
        <f t="shared" si="0"/>
        <v>219038.4</v>
      </c>
      <c r="G9" s="70">
        <v>4023.6000000000004</v>
      </c>
      <c r="H9" s="70">
        <f t="shared" si="1"/>
        <v>223062</v>
      </c>
      <c r="I9" s="71">
        <v>166752.5</v>
      </c>
      <c r="J9" s="72">
        <f t="shared" si="2"/>
        <v>56309.5</v>
      </c>
      <c r="K9" s="70">
        <v>111373.8</v>
      </c>
      <c r="L9" s="70">
        <v>28737.400000000005</v>
      </c>
      <c r="M9" s="73">
        <f aca="true" t="shared" si="4" ref="M9:M50">K9-L9</f>
        <v>82636.4</v>
      </c>
      <c r="N9" s="70">
        <f t="shared" si="3"/>
        <v>138945.9</v>
      </c>
    </row>
    <row r="10" spans="1:14" ht="15.75">
      <c r="A10" s="82">
        <v>39692</v>
      </c>
      <c r="B10" s="70">
        <v>1010.3</v>
      </c>
      <c r="C10" s="70">
        <v>177.4</v>
      </c>
      <c r="D10" s="70">
        <v>673.3</v>
      </c>
      <c r="E10" s="70">
        <v>240677.8</v>
      </c>
      <c r="F10" s="70">
        <f t="shared" si="0"/>
        <v>242538.8</v>
      </c>
      <c r="G10" s="70">
        <v>5464.4</v>
      </c>
      <c r="H10" s="70">
        <f t="shared" si="1"/>
        <v>248003.19999999998</v>
      </c>
      <c r="I10" s="71">
        <v>172169.9</v>
      </c>
      <c r="J10" s="72">
        <f t="shared" si="2"/>
        <v>75833.29999999999</v>
      </c>
      <c r="K10" s="70">
        <v>134420.80000000002</v>
      </c>
      <c r="L10" s="70">
        <v>27827.299999999996</v>
      </c>
      <c r="M10" s="73">
        <f t="shared" si="4"/>
        <v>106593.50000000003</v>
      </c>
      <c r="N10" s="70">
        <f t="shared" si="3"/>
        <v>182426.80000000002</v>
      </c>
    </row>
    <row r="11" spans="1:14" ht="15.75">
      <c r="A11" s="82">
        <v>39783</v>
      </c>
      <c r="B11" s="70">
        <v>1033.4</v>
      </c>
      <c r="C11" s="70">
        <v>181.7</v>
      </c>
      <c r="D11" s="70">
        <v>688.7</v>
      </c>
      <c r="E11" s="70">
        <v>327362.5</v>
      </c>
      <c r="F11" s="70">
        <f t="shared" si="0"/>
        <v>329266.3</v>
      </c>
      <c r="G11" s="70">
        <v>5223.6</v>
      </c>
      <c r="H11" s="70">
        <f t="shared" si="1"/>
        <v>334489.89999999997</v>
      </c>
      <c r="I11" s="71">
        <v>175397.7</v>
      </c>
      <c r="J11" s="72">
        <f t="shared" si="2"/>
        <v>159092.19999999995</v>
      </c>
      <c r="K11" s="70">
        <v>125768.90000000001</v>
      </c>
      <c r="L11" s="70">
        <v>30009.40000000001</v>
      </c>
      <c r="M11" s="73">
        <f t="shared" si="4"/>
        <v>95759.5</v>
      </c>
      <c r="N11" s="70">
        <f t="shared" si="3"/>
        <v>254851.69999999995</v>
      </c>
    </row>
    <row r="12" spans="1:14" ht="15.75">
      <c r="A12" s="82">
        <v>39873</v>
      </c>
      <c r="B12" s="70">
        <v>1094.1</v>
      </c>
      <c r="C12" s="70">
        <v>111.6</v>
      </c>
      <c r="D12" s="70">
        <v>662.7</v>
      </c>
      <c r="E12" s="70">
        <v>278039.10000000003</v>
      </c>
      <c r="F12" s="70">
        <f t="shared" si="0"/>
        <v>279907.50000000006</v>
      </c>
      <c r="G12" s="70">
        <v>6741.6</v>
      </c>
      <c r="H12" s="70">
        <f t="shared" si="1"/>
        <v>286649.10000000003</v>
      </c>
      <c r="I12" s="71">
        <v>180864.6</v>
      </c>
      <c r="J12" s="72">
        <f t="shared" si="2"/>
        <v>105784.50000000003</v>
      </c>
      <c r="K12" s="70">
        <v>120440.8</v>
      </c>
      <c r="L12" s="70">
        <v>28111.9</v>
      </c>
      <c r="M12" s="73">
        <f t="shared" si="4"/>
        <v>92328.9</v>
      </c>
      <c r="N12" s="70">
        <f t="shared" si="3"/>
        <v>198113.40000000002</v>
      </c>
    </row>
    <row r="13" spans="1:14" ht="15.75">
      <c r="A13" s="82">
        <v>39965</v>
      </c>
      <c r="B13" s="70">
        <v>1120.6</v>
      </c>
      <c r="C13" s="70">
        <v>367.7</v>
      </c>
      <c r="D13" s="70">
        <v>686.8</v>
      </c>
      <c r="E13" s="70">
        <v>269075.8</v>
      </c>
      <c r="F13" s="70">
        <f t="shared" si="0"/>
        <v>271250.89999999997</v>
      </c>
      <c r="G13" s="70">
        <v>4660</v>
      </c>
      <c r="H13" s="70">
        <f t="shared" si="1"/>
        <v>275910.89999999997</v>
      </c>
      <c r="I13" s="71">
        <v>127669</v>
      </c>
      <c r="J13" s="72">
        <f t="shared" si="2"/>
        <v>148241.89999999997</v>
      </c>
      <c r="K13" s="70">
        <v>125767.2</v>
      </c>
      <c r="L13" s="70">
        <v>37042.7</v>
      </c>
      <c r="M13" s="73">
        <f t="shared" si="4"/>
        <v>88724.5</v>
      </c>
      <c r="N13" s="70">
        <f t="shared" si="3"/>
        <v>236966.39999999997</v>
      </c>
    </row>
    <row r="14" spans="1:14" ht="15.75">
      <c r="A14" s="82">
        <v>40057</v>
      </c>
      <c r="B14" s="70">
        <v>1191</v>
      </c>
      <c r="C14" s="70">
        <v>129687.2</v>
      </c>
      <c r="D14" s="70">
        <v>699.5</v>
      </c>
      <c r="E14" s="70">
        <v>257969.09999999998</v>
      </c>
      <c r="F14" s="70">
        <f t="shared" si="0"/>
        <v>389546.8</v>
      </c>
      <c r="G14" s="70">
        <v>3715.8</v>
      </c>
      <c r="H14" s="70">
        <f t="shared" si="1"/>
        <v>393262.6</v>
      </c>
      <c r="I14" s="71">
        <v>259318.9</v>
      </c>
      <c r="J14" s="72">
        <f t="shared" si="2"/>
        <v>133943.69999999998</v>
      </c>
      <c r="K14" s="70">
        <v>125532.20000000001</v>
      </c>
      <c r="L14" s="70">
        <v>37309.8</v>
      </c>
      <c r="M14" s="73">
        <f t="shared" si="4"/>
        <v>88222.40000000001</v>
      </c>
      <c r="N14" s="70">
        <f t="shared" si="3"/>
        <v>222166.09999999998</v>
      </c>
    </row>
    <row r="15" spans="1:14" ht="15.75">
      <c r="A15" s="82">
        <v>40148</v>
      </c>
      <c r="B15" s="70">
        <v>1304.8</v>
      </c>
      <c r="C15" s="70">
        <v>128093.7</v>
      </c>
      <c r="D15" s="70">
        <v>692.5</v>
      </c>
      <c r="E15" s="70">
        <v>267404.7</v>
      </c>
      <c r="F15" s="70">
        <f t="shared" si="0"/>
        <v>397495.7</v>
      </c>
      <c r="G15" s="70">
        <v>3455.6000000000004</v>
      </c>
      <c r="H15" s="70">
        <f t="shared" si="1"/>
        <v>400951.3</v>
      </c>
      <c r="I15" s="71">
        <v>255985.09999999998</v>
      </c>
      <c r="J15" s="72">
        <f t="shared" si="2"/>
        <v>144966.2</v>
      </c>
      <c r="K15" s="70">
        <v>155769.00000000003</v>
      </c>
      <c r="L15" s="70">
        <v>36237.6</v>
      </c>
      <c r="M15" s="73">
        <f t="shared" si="4"/>
        <v>119531.40000000002</v>
      </c>
      <c r="N15" s="70">
        <f t="shared" si="3"/>
        <v>264497.60000000003</v>
      </c>
    </row>
    <row r="16" spans="1:14" ht="15.75">
      <c r="A16" s="82">
        <v>40238</v>
      </c>
      <c r="B16" s="70">
        <v>1314.8</v>
      </c>
      <c r="C16" s="70">
        <v>124553.9</v>
      </c>
      <c r="D16" s="70">
        <v>673.3</v>
      </c>
      <c r="E16" s="70">
        <v>265831</v>
      </c>
      <c r="F16" s="70">
        <f t="shared" si="0"/>
        <v>392373</v>
      </c>
      <c r="G16" s="70">
        <v>4171.5</v>
      </c>
      <c r="H16" s="70">
        <f t="shared" si="1"/>
        <v>396544.5</v>
      </c>
      <c r="I16" s="74">
        <v>260330.80000000002</v>
      </c>
      <c r="J16" s="72">
        <f t="shared" si="2"/>
        <v>136213.69999999998</v>
      </c>
      <c r="K16" s="70">
        <v>155722.80000000005</v>
      </c>
      <c r="L16" s="70">
        <v>33546.700000000004</v>
      </c>
      <c r="M16" s="73">
        <f t="shared" si="4"/>
        <v>122176.10000000003</v>
      </c>
      <c r="N16" s="70">
        <f t="shared" si="3"/>
        <v>258389.80000000002</v>
      </c>
    </row>
    <row r="17" spans="1:14" ht="15.75">
      <c r="A17" s="82">
        <v>40330</v>
      </c>
      <c r="B17" s="70">
        <v>1475</v>
      </c>
      <c r="C17" s="70">
        <v>120972.7</v>
      </c>
      <c r="D17" s="70">
        <v>654</v>
      </c>
      <c r="E17" s="70">
        <v>219261.3</v>
      </c>
      <c r="F17" s="70">
        <f t="shared" si="0"/>
        <v>342363</v>
      </c>
      <c r="G17" s="70">
        <v>3896.1000000000004</v>
      </c>
      <c r="H17" s="70">
        <f t="shared" si="1"/>
        <v>346259.1</v>
      </c>
      <c r="I17" s="74">
        <v>252121.1</v>
      </c>
      <c r="J17" s="72">
        <f t="shared" si="2"/>
        <v>94137.99999999997</v>
      </c>
      <c r="K17" s="70">
        <v>139243.59999999998</v>
      </c>
      <c r="L17" s="70">
        <v>37032.600000000006</v>
      </c>
      <c r="M17" s="73">
        <f t="shared" si="4"/>
        <v>102210.99999999997</v>
      </c>
      <c r="N17" s="70">
        <f t="shared" si="3"/>
        <v>196348.99999999994</v>
      </c>
    </row>
    <row r="18" spans="1:14" ht="15.75">
      <c r="A18" s="82">
        <v>40422</v>
      </c>
      <c r="B18" s="70">
        <v>1555</v>
      </c>
      <c r="C18" s="70">
        <v>139909.4</v>
      </c>
      <c r="D18" s="70">
        <v>688.3</v>
      </c>
      <c r="E18" s="70">
        <v>200071.4</v>
      </c>
      <c r="F18" s="70">
        <f t="shared" si="0"/>
        <v>342224.1</v>
      </c>
      <c r="G18" s="70">
        <v>6532.799999999999</v>
      </c>
      <c r="H18" s="70">
        <f t="shared" si="1"/>
        <v>348756.89999999997</v>
      </c>
      <c r="I18" s="74">
        <v>279209.8</v>
      </c>
      <c r="J18" s="72">
        <f t="shared" si="2"/>
        <v>69547.09999999998</v>
      </c>
      <c r="K18" s="70">
        <v>135528.9</v>
      </c>
      <c r="L18" s="70">
        <v>37379.6</v>
      </c>
      <c r="M18" s="73">
        <f t="shared" si="4"/>
        <v>98149.29999999999</v>
      </c>
      <c r="N18" s="70">
        <f t="shared" si="3"/>
        <v>167696.39999999997</v>
      </c>
    </row>
    <row r="19" spans="1:14" ht="15.75">
      <c r="A19" s="82">
        <v>40513</v>
      </c>
      <c r="B19" s="70">
        <v>1678.2</v>
      </c>
      <c r="C19" s="70">
        <v>139030.6</v>
      </c>
      <c r="D19" s="70">
        <v>686.7</v>
      </c>
      <c r="E19" s="70">
        <v>268109.8</v>
      </c>
      <c r="F19" s="70">
        <f t="shared" si="0"/>
        <v>409505.30000000005</v>
      </c>
      <c r="G19" s="70">
        <v>8766.9</v>
      </c>
      <c r="H19" s="70">
        <f t="shared" si="1"/>
        <v>418272.20000000007</v>
      </c>
      <c r="I19" s="74">
        <v>276658.60000000003</v>
      </c>
      <c r="J19" s="72">
        <f t="shared" si="2"/>
        <v>141613.60000000003</v>
      </c>
      <c r="K19" s="70">
        <v>162923</v>
      </c>
      <c r="L19" s="70">
        <v>50485.59999999999</v>
      </c>
      <c r="M19" s="73">
        <f t="shared" si="4"/>
        <v>112437.40000000001</v>
      </c>
      <c r="N19" s="70">
        <f t="shared" si="3"/>
        <v>254051.00000000006</v>
      </c>
    </row>
    <row r="20" spans="1:14" ht="15.75">
      <c r="A20" s="82">
        <v>40603</v>
      </c>
      <c r="B20" s="70">
        <v>1704.1</v>
      </c>
      <c r="C20" s="70">
        <v>141665.1</v>
      </c>
      <c r="D20" s="70">
        <v>699.7</v>
      </c>
      <c r="E20" s="70">
        <v>271744.2</v>
      </c>
      <c r="F20" s="70">
        <f t="shared" si="0"/>
        <v>415813.10000000003</v>
      </c>
      <c r="G20" s="70">
        <v>10815.5</v>
      </c>
      <c r="H20" s="70">
        <f t="shared" si="1"/>
        <v>426628.60000000003</v>
      </c>
      <c r="I20" s="74">
        <v>283289.5</v>
      </c>
      <c r="J20" s="72">
        <f t="shared" si="2"/>
        <v>143339.10000000003</v>
      </c>
      <c r="K20" s="70">
        <v>143485.69999999995</v>
      </c>
      <c r="L20" s="70">
        <v>39002.5</v>
      </c>
      <c r="M20" s="73">
        <f t="shared" si="4"/>
        <v>104483.19999999995</v>
      </c>
      <c r="N20" s="70">
        <f t="shared" si="3"/>
        <v>247822.3</v>
      </c>
    </row>
    <row r="21" spans="1:14" ht="15.75">
      <c r="A21" s="82">
        <v>40695</v>
      </c>
      <c r="B21" s="70">
        <v>1816.6</v>
      </c>
      <c r="C21" s="70">
        <v>157079.9</v>
      </c>
      <c r="D21" s="70">
        <v>715.3</v>
      </c>
      <c r="E21" s="70">
        <v>268057.4</v>
      </c>
      <c r="F21" s="70">
        <f t="shared" si="0"/>
        <v>427669.2</v>
      </c>
      <c r="G21" s="70">
        <v>6572.799999999999</v>
      </c>
      <c r="H21" s="70">
        <f t="shared" si="1"/>
        <v>434242</v>
      </c>
      <c r="I21" s="74">
        <v>300858.9</v>
      </c>
      <c r="J21" s="72">
        <f t="shared" si="2"/>
        <v>133383.09999999998</v>
      </c>
      <c r="K21" s="70">
        <v>129712.2</v>
      </c>
      <c r="L21" s="70">
        <v>39056.4</v>
      </c>
      <c r="M21" s="73">
        <f t="shared" si="4"/>
        <v>90655.79999999999</v>
      </c>
      <c r="N21" s="70">
        <f t="shared" si="3"/>
        <v>224038.89999999997</v>
      </c>
    </row>
    <row r="22" spans="1:14" ht="15.75">
      <c r="A22" s="82">
        <v>40787</v>
      </c>
      <c r="B22" s="70">
        <v>2001.3</v>
      </c>
      <c r="C22" s="70">
        <v>169415.7</v>
      </c>
      <c r="D22" s="70">
        <v>718</v>
      </c>
      <c r="E22" s="70">
        <v>216623.7</v>
      </c>
      <c r="F22" s="70">
        <f t="shared" si="0"/>
        <v>388758.7</v>
      </c>
      <c r="G22" s="70">
        <v>6131.6</v>
      </c>
      <c r="H22" s="70">
        <f t="shared" si="1"/>
        <v>394890.3</v>
      </c>
      <c r="I22" s="74">
        <v>313648.9</v>
      </c>
      <c r="J22" s="72">
        <f t="shared" si="2"/>
        <v>81241.39999999997</v>
      </c>
      <c r="K22" s="70">
        <v>129686.30000000002</v>
      </c>
      <c r="L22" s="70">
        <v>41451.9</v>
      </c>
      <c r="M22" s="73">
        <f t="shared" si="4"/>
        <v>88234.40000000002</v>
      </c>
      <c r="N22" s="70">
        <f t="shared" si="3"/>
        <v>169475.8</v>
      </c>
    </row>
    <row r="23" spans="1:14" ht="15.75">
      <c r="A23" s="82">
        <v>40878</v>
      </c>
      <c r="B23" s="70">
        <v>2045.5</v>
      </c>
      <c r="C23" s="70">
        <v>164634.5</v>
      </c>
      <c r="D23" s="70">
        <v>750.6</v>
      </c>
      <c r="E23" s="70">
        <v>235199.30000000002</v>
      </c>
      <c r="F23" s="70">
        <f t="shared" si="0"/>
        <v>402629.9</v>
      </c>
      <c r="G23" s="70">
        <v>10113.9</v>
      </c>
      <c r="H23" s="70">
        <f t="shared" si="1"/>
        <v>412743.80000000005</v>
      </c>
      <c r="I23" s="74">
        <v>330449.80000000005</v>
      </c>
      <c r="J23" s="72">
        <f t="shared" si="2"/>
        <v>82294</v>
      </c>
      <c r="K23" s="70">
        <v>173267.6</v>
      </c>
      <c r="L23" s="70">
        <v>50036.00000000001</v>
      </c>
      <c r="M23" s="73">
        <f t="shared" si="4"/>
        <v>123231.6</v>
      </c>
      <c r="N23" s="70">
        <f t="shared" si="3"/>
        <v>205525.6</v>
      </c>
    </row>
    <row r="24" spans="1:14" ht="15.75">
      <c r="A24" s="82">
        <v>40969</v>
      </c>
      <c r="B24" s="75">
        <v>2328</v>
      </c>
      <c r="C24" s="75">
        <v>179153.7</v>
      </c>
      <c r="D24" s="75">
        <v>778.8</v>
      </c>
      <c r="E24" s="75">
        <v>228377.30000000002</v>
      </c>
      <c r="F24" s="70">
        <f t="shared" si="0"/>
        <v>410637.80000000005</v>
      </c>
      <c r="G24" s="75">
        <v>8584.6</v>
      </c>
      <c r="H24" s="70">
        <f t="shared" si="1"/>
        <v>419222.4</v>
      </c>
      <c r="I24" s="75">
        <v>351493.3</v>
      </c>
      <c r="J24" s="72">
        <f t="shared" si="2"/>
        <v>67729.10000000003</v>
      </c>
      <c r="K24" s="75">
        <v>180705.5</v>
      </c>
      <c r="L24" s="75">
        <v>62213.7</v>
      </c>
      <c r="M24" s="73">
        <f t="shared" si="4"/>
        <v>118491.8</v>
      </c>
      <c r="N24" s="70">
        <f t="shared" si="3"/>
        <v>186220.90000000002</v>
      </c>
    </row>
    <row r="25" spans="1:14" s="76" customFormat="1" ht="15.75">
      <c r="A25" s="82">
        <v>41061</v>
      </c>
      <c r="B25" s="75">
        <v>2179.4</v>
      </c>
      <c r="C25" s="75">
        <v>180253.4</v>
      </c>
      <c r="D25" s="75">
        <v>783.6</v>
      </c>
      <c r="E25" s="75">
        <v>211668.7</v>
      </c>
      <c r="F25" s="70">
        <f t="shared" si="0"/>
        <v>394885.1</v>
      </c>
      <c r="G25" s="75">
        <v>7532.5</v>
      </c>
      <c r="H25" s="70">
        <f t="shared" si="1"/>
        <v>402417.6</v>
      </c>
      <c r="I25" s="75">
        <v>353109.6</v>
      </c>
      <c r="J25" s="72">
        <f t="shared" si="2"/>
        <v>49308</v>
      </c>
      <c r="K25" s="75">
        <v>156569.30000000002</v>
      </c>
      <c r="L25" s="75">
        <v>78012.4</v>
      </c>
      <c r="M25" s="73">
        <f t="shared" si="4"/>
        <v>78556.90000000002</v>
      </c>
      <c r="N25" s="70">
        <f t="shared" si="3"/>
        <v>127864.90000000002</v>
      </c>
    </row>
    <row r="26" spans="1:14" s="76" customFormat="1" ht="15.75">
      <c r="A26" s="82">
        <v>41153</v>
      </c>
      <c r="B26" s="75">
        <v>2542.8</v>
      </c>
      <c r="C26" s="75">
        <v>197524</v>
      </c>
      <c r="D26" s="75">
        <v>819.1</v>
      </c>
      <c r="E26" s="75">
        <v>225684.4</v>
      </c>
      <c r="F26" s="70">
        <f t="shared" si="0"/>
        <v>426570.3</v>
      </c>
      <c r="G26" s="75">
        <v>6255.299999999999</v>
      </c>
      <c r="H26" s="70">
        <f t="shared" si="1"/>
        <v>432825.6</v>
      </c>
      <c r="I26" s="75">
        <v>377411.10000000003</v>
      </c>
      <c r="J26" s="72">
        <f t="shared" si="2"/>
        <v>55414.49999999994</v>
      </c>
      <c r="K26" s="75">
        <v>166098.7</v>
      </c>
      <c r="L26" s="75">
        <v>60502.90000000001</v>
      </c>
      <c r="M26" s="73">
        <f t="shared" si="4"/>
        <v>105595.8</v>
      </c>
      <c r="N26" s="70">
        <f t="shared" si="3"/>
        <v>161010.29999999993</v>
      </c>
    </row>
    <row r="27" spans="1:14" s="76" customFormat="1" ht="15.75">
      <c r="A27" s="82">
        <v>41244</v>
      </c>
      <c r="B27" s="75">
        <v>2482.1</v>
      </c>
      <c r="C27" s="75">
        <v>199698.5</v>
      </c>
      <c r="D27" s="75">
        <v>856</v>
      </c>
      <c r="E27" s="75">
        <v>274465.8</v>
      </c>
      <c r="F27" s="70">
        <f t="shared" si="0"/>
        <v>477502.4</v>
      </c>
      <c r="G27" s="75">
        <v>7523.1</v>
      </c>
      <c r="H27" s="70">
        <f t="shared" si="1"/>
        <v>485025.5</v>
      </c>
      <c r="I27" s="75">
        <v>418096.6</v>
      </c>
      <c r="J27" s="72">
        <f t="shared" si="2"/>
        <v>66928.90000000002</v>
      </c>
      <c r="K27" s="75">
        <v>192680.5</v>
      </c>
      <c r="L27" s="75">
        <v>62971.7</v>
      </c>
      <c r="M27" s="73">
        <f t="shared" si="4"/>
        <v>129708.8</v>
      </c>
      <c r="N27" s="70">
        <f t="shared" si="3"/>
        <v>196637.7</v>
      </c>
    </row>
    <row r="28" spans="1:14" s="76" customFormat="1" ht="15.75">
      <c r="A28" s="82">
        <v>41334</v>
      </c>
      <c r="B28" s="70">
        <v>2438.9</v>
      </c>
      <c r="C28" s="70">
        <v>179366.6</v>
      </c>
      <c r="D28" s="70">
        <v>848.2</v>
      </c>
      <c r="E28" s="70">
        <v>269294.7</v>
      </c>
      <c r="F28" s="70">
        <f t="shared" si="0"/>
        <v>451948.4</v>
      </c>
      <c r="G28" s="70">
        <v>4627.200000000001</v>
      </c>
      <c r="H28" s="70">
        <f t="shared" si="1"/>
        <v>456575.60000000003</v>
      </c>
      <c r="I28" s="74">
        <v>407828.7</v>
      </c>
      <c r="J28" s="72">
        <f t="shared" si="2"/>
        <v>48746.90000000002</v>
      </c>
      <c r="K28" s="70">
        <v>213236.8</v>
      </c>
      <c r="L28" s="70">
        <v>64129.799999999996</v>
      </c>
      <c r="M28" s="73">
        <f t="shared" si="4"/>
        <v>149107</v>
      </c>
      <c r="N28" s="70">
        <f t="shared" si="3"/>
        <v>197853.90000000002</v>
      </c>
    </row>
    <row r="29" spans="1:14" ht="15.75">
      <c r="A29" s="82">
        <v>41426</v>
      </c>
      <c r="B29" s="70">
        <v>1942.6</v>
      </c>
      <c r="C29" s="70">
        <v>176058.5</v>
      </c>
      <c r="D29" s="70">
        <v>832.5</v>
      </c>
      <c r="E29" s="70">
        <v>246048.1</v>
      </c>
      <c r="F29" s="70">
        <f t="shared" si="0"/>
        <v>424881.7</v>
      </c>
      <c r="G29" s="70">
        <v>2913.4</v>
      </c>
      <c r="H29" s="70">
        <f t="shared" si="1"/>
        <v>427795.10000000003</v>
      </c>
      <c r="I29" s="74">
        <v>370829.69999999995</v>
      </c>
      <c r="J29" s="72">
        <f t="shared" si="2"/>
        <v>56965.40000000008</v>
      </c>
      <c r="K29" s="70">
        <v>165969.40000000002</v>
      </c>
      <c r="L29" s="70">
        <v>64040.99999999999</v>
      </c>
      <c r="M29" s="73">
        <f t="shared" si="4"/>
        <v>101928.40000000002</v>
      </c>
      <c r="N29" s="70">
        <f t="shared" si="3"/>
        <v>158893.8000000001</v>
      </c>
    </row>
    <row r="30" spans="1:14" ht="15.75">
      <c r="A30" s="82">
        <v>41518</v>
      </c>
      <c r="B30" s="70">
        <v>2032</v>
      </c>
      <c r="C30" s="70">
        <v>182398.6</v>
      </c>
      <c r="D30" s="70">
        <v>850</v>
      </c>
      <c r="E30" s="70">
        <v>270941.5</v>
      </c>
      <c r="F30" s="70">
        <f t="shared" si="0"/>
        <v>456222.1</v>
      </c>
      <c r="G30" s="70">
        <v>3132.1000000000004</v>
      </c>
      <c r="H30" s="70">
        <f t="shared" si="1"/>
        <v>459354.19999999995</v>
      </c>
      <c r="I30" s="74">
        <v>380943.4</v>
      </c>
      <c r="J30" s="72">
        <f t="shared" si="2"/>
        <v>78410.79999999993</v>
      </c>
      <c r="K30" s="70">
        <v>183463.6</v>
      </c>
      <c r="L30" s="70">
        <v>97088.09999999999</v>
      </c>
      <c r="M30" s="73">
        <f t="shared" si="4"/>
        <v>86375.50000000001</v>
      </c>
      <c r="N30" s="70">
        <f t="shared" si="3"/>
        <v>164786.29999999993</v>
      </c>
    </row>
    <row r="31" spans="1:14" ht="15.75">
      <c r="A31" s="82">
        <v>41609</v>
      </c>
      <c r="B31" s="70">
        <v>1943.7</v>
      </c>
      <c r="C31" s="70">
        <v>182851.4</v>
      </c>
      <c r="D31" s="70">
        <v>858.1999999999825</v>
      </c>
      <c r="E31" s="70">
        <v>309703.29999999993</v>
      </c>
      <c r="F31" s="70">
        <f t="shared" si="0"/>
        <v>495356.5999999999</v>
      </c>
      <c r="G31" s="70">
        <v>5966.9</v>
      </c>
      <c r="H31" s="70">
        <f t="shared" si="1"/>
        <v>501323.49999999994</v>
      </c>
      <c r="I31" s="74">
        <v>383189.69999999995</v>
      </c>
      <c r="J31" s="72">
        <f t="shared" si="2"/>
        <v>118133.79999999999</v>
      </c>
      <c r="K31" s="70">
        <v>201411.19999999998</v>
      </c>
      <c r="L31" s="70">
        <v>89788.90000000001</v>
      </c>
      <c r="M31" s="73">
        <f t="shared" si="4"/>
        <v>111622.29999999997</v>
      </c>
      <c r="N31" s="70">
        <f t="shared" si="3"/>
        <v>229756.09999999998</v>
      </c>
    </row>
    <row r="32" spans="1:14" ht="15.75">
      <c r="A32" s="82">
        <v>41699</v>
      </c>
      <c r="B32" s="70">
        <v>1933.3</v>
      </c>
      <c r="C32" s="70">
        <v>196400.6</v>
      </c>
      <c r="D32" s="70">
        <v>859</v>
      </c>
      <c r="E32" s="70">
        <v>287470.3</v>
      </c>
      <c r="F32" s="70">
        <f t="shared" si="0"/>
        <v>486663.19999999995</v>
      </c>
      <c r="G32" s="70">
        <v>4899.700000000001</v>
      </c>
      <c r="H32" s="70">
        <f t="shared" si="1"/>
        <v>491562.89999999997</v>
      </c>
      <c r="I32" s="74">
        <v>396544.3</v>
      </c>
      <c r="J32" s="72">
        <f t="shared" si="2"/>
        <v>95018.59999999998</v>
      </c>
      <c r="K32" s="70">
        <v>216698.30000000002</v>
      </c>
      <c r="L32" s="70">
        <v>100768.8</v>
      </c>
      <c r="M32" s="73">
        <f t="shared" si="4"/>
        <v>115929.50000000001</v>
      </c>
      <c r="N32" s="70">
        <f t="shared" si="3"/>
        <v>210948.09999999998</v>
      </c>
    </row>
    <row r="33" spans="1:14" ht="15.75">
      <c r="A33" s="82">
        <v>41791</v>
      </c>
      <c r="B33" s="70">
        <v>1967.1</v>
      </c>
      <c r="C33" s="70">
        <v>196712.9</v>
      </c>
      <c r="D33" s="70">
        <v>860.4</v>
      </c>
      <c r="E33" s="70">
        <v>284533.9</v>
      </c>
      <c r="F33" s="70">
        <f t="shared" si="0"/>
        <v>484074.30000000005</v>
      </c>
      <c r="G33" s="70">
        <v>2530</v>
      </c>
      <c r="H33" s="70">
        <f t="shared" si="1"/>
        <v>486604.30000000005</v>
      </c>
      <c r="I33" s="74">
        <v>397532.8</v>
      </c>
      <c r="J33" s="72">
        <f t="shared" si="2"/>
        <v>89071.50000000006</v>
      </c>
      <c r="K33" s="70">
        <v>198408.8</v>
      </c>
      <c r="L33" s="70">
        <v>102707.5</v>
      </c>
      <c r="M33" s="73">
        <f t="shared" si="4"/>
        <v>95701.29999999999</v>
      </c>
      <c r="N33" s="70">
        <f t="shared" si="3"/>
        <v>184772.80000000005</v>
      </c>
    </row>
    <row r="34" spans="1:14" ht="15.75">
      <c r="A34" s="82">
        <v>41883</v>
      </c>
      <c r="B34" s="70">
        <v>1822.1</v>
      </c>
      <c r="C34" s="70">
        <v>188332.9</v>
      </c>
      <c r="D34" s="70">
        <v>829.8</v>
      </c>
      <c r="E34" s="70">
        <v>325731.4</v>
      </c>
      <c r="F34" s="70">
        <f t="shared" si="0"/>
        <v>516716.2</v>
      </c>
      <c r="G34" s="70">
        <v>8188.6</v>
      </c>
      <c r="H34" s="70">
        <f t="shared" si="1"/>
        <v>524904.8</v>
      </c>
      <c r="I34" s="74">
        <v>382067.5</v>
      </c>
      <c r="J34" s="72">
        <f t="shared" si="2"/>
        <v>142837.30000000005</v>
      </c>
      <c r="K34" s="70">
        <v>193925</v>
      </c>
      <c r="L34" s="70">
        <v>123903.5</v>
      </c>
      <c r="M34" s="73">
        <f t="shared" si="4"/>
        <v>70021.5</v>
      </c>
      <c r="N34" s="70">
        <f t="shared" si="3"/>
        <v>212858.80000000005</v>
      </c>
    </row>
    <row r="35" spans="1:14" ht="15.75">
      <c r="A35" s="82">
        <v>41974</v>
      </c>
      <c r="B35" s="70">
        <v>1802</v>
      </c>
      <c r="C35" s="70">
        <v>183917.8</v>
      </c>
      <c r="D35" s="70">
        <v>810.4</v>
      </c>
      <c r="E35" s="70">
        <v>306201</v>
      </c>
      <c r="F35" s="70">
        <f t="shared" si="0"/>
        <v>492731.19999999995</v>
      </c>
      <c r="G35" s="70">
        <v>8483.5</v>
      </c>
      <c r="H35" s="70">
        <f t="shared" si="1"/>
        <v>501214.69999999995</v>
      </c>
      <c r="I35" s="74">
        <v>372538.8</v>
      </c>
      <c r="J35" s="72">
        <f t="shared" si="2"/>
        <v>128675.89999999997</v>
      </c>
      <c r="K35" s="70">
        <v>199601.2</v>
      </c>
      <c r="L35" s="70">
        <v>147751.8</v>
      </c>
      <c r="M35" s="73">
        <f t="shared" si="4"/>
        <v>51849.40000000002</v>
      </c>
      <c r="N35" s="70">
        <f t="shared" si="3"/>
        <v>180525.3</v>
      </c>
    </row>
    <row r="36" spans="1:14" ht="15.75">
      <c r="A36" s="82">
        <v>42064</v>
      </c>
      <c r="B36" s="70">
        <v>1778.4</v>
      </c>
      <c r="C36" s="70">
        <v>174701.8</v>
      </c>
      <c r="D36" s="70">
        <v>775.5</v>
      </c>
      <c r="E36" s="70">
        <v>292147.6</v>
      </c>
      <c r="F36" s="70">
        <f t="shared" si="0"/>
        <v>469403.29999999993</v>
      </c>
      <c r="G36" s="70">
        <v>3107.7</v>
      </c>
      <c r="H36" s="70">
        <f t="shared" si="1"/>
        <v>472510.99999999994</v>
      </c>
      <c r="I36" s="74">
        <v>356984.6</v>
      </c>
      <c r="J36" s="72">
        <f t="shared" si="2"/>
        <v>115526.39999999997</v>
      </c>
      <c r="K36" s="70">
        <v>191610</v>
      </c>
      <c r="L36" s="70">
        <v>146245.4</v>
      </c>
      <c r="M36" s="73">
        <f t="shared" si="4"/>
        <v>45364.600000000006</v>
      </c>
      <c r="N36" s="70">
        <f t="shared" si="3"/>
        <v>160890.99999999997</v>
      </c>
    </row>
    <row r="37" spans="1:14" ht="15.75">
      <c r="A37" s="82">
        <v>42156</v>
      </c>
      <c r="B37" s="70">
        <v>1781.7</v>
      </c>
      <c r="C37" s="70">
        <v>176983.9</v>
      </c>
      <c r="D37" s="70">
        <v>792.1</v>
      </c>
      <c r="E37" s="70">
        <v>191644.69999999998</v>
      </c>
      <c r="F37" s="70">
        <f t="shared" si="0"/>
        <v>371202.4</v>
      </c>
      <c r="G37" s="70">
        <v>2014.8000000000002</v>
      </c>
      <c r="H37" s="70">
        <f t="shared" si="1"/>
        <v>373217.2</v>
      </c>
      <c r="I37" s="74">
        <v>361289.7</v>
      </c>
      <c r="J37" s="72">
        <f t="shared" si="2"/>
        <v>11927.5</v>
      </c>
      <c r="K37" s="70">
        <v>192773.59999999998</v>
      </c>
      <c r="L37" s="70">
        <v>139562.5</v>
      </c>
      <c r="M37" s="73">
        <f t="shared" si="4"/>
        <v>53211.09999999998</v>
      </c>
      <c r="N37" s="70">
        <f t="shared" si="3"/>
        <v>65138.59999999998</v>
      </c>
    </row>
    <row r="38" spans="1:14" ht="15.75">
      <c r="A38" s="82">
        <v>42248</v>
      </c>
      <c r="B38" s="70">
        <v>1720.4</v>
      </c>
      <c r="C38" s="70">
        <v>165076</v>
      </c>
      <c r="D38" s="70">
        <v>800.5</v>
      </c>
      <c r="E38" s="70">
        <v>105121.8</v>
      </c>
      <c r="F38" s="70">
        <f t="shared" si="0"/>
        <v>272718.7</v>
      </c>
      <c r="G38" s="70">
        <v>1536</v>
      </c>
      <c r="H38" s="70">
        <f t="shared" si="1"/>
        <v>274254.7</v>
      </c>
      <c r="I38" s="74">
        <v>351304.8</v>
      </c>
      <c r="J38" s="78">
        <f t="shared" si="2"/>
        <v>-77050.09999999998</v>
      </c>
      <c r="K38" s="70">
        <v>179072.1</v>
      </c>
      <c r="L38" s="70">
        <v>135266.6</v>
      </c>
      <c r="M38" s="73">
        <f t="shared" si="4"/>
        <v>43805.5</v>
      </c>
      <c r="N38" s="70">
        <f t="shared" si="3"/>
        <v>-33244.59999999998</v>
      </c>
    </row>
    <row r="39" spans="1:14" ht="15.75">
      <c r="A39" s="82">
        <v>42339</v>
      </c>
      <c r="B39" s="70">
        <v>1660.3</v>
      </c>
      <c r="C39" s="70">
        <v>88116.1</v>
      </c>
      <c r="D39" s="70">
        <v>808.1</v>
      </c>
      <c r="E39" s="70">
        <v>129945.5</v>
      </c>
      <c r="F39" s="70">
        <f t="shared" si="0"/>
        <v>220530</v>
      </c>
      <c r="G39" s="70">
        <v>1299.6000000000001</v>
      </c>
      <c r="H39" s="70">
        <f t="shared" si="1"/>
        <v>221829.6</v>
      </c>
      <c r="I39" s="74">
        <v>354815.2</v>
      </c>
      <c r="J39" s="78">
        <f t="shared" si="2"/>
        <v>-132985.6</v>
      </c>
      <c r="K39" s="70">
        <v>206869.5</v>
      </c>
      <c r="L39" s="70">
        <v>150034</v>
      </c>
      <c r="M39" s="73">
        <f t="shared" si="4"/>
        <v>56835.5</v>
      </c>
      <c r="N39" s="70">
        <f t="shared" si="3"/>
        <v>-76150.1</v>
      </c>
    </row>
    <row r="40" spans="1:14" ht="15.75">
      <c r="A40" s="82">
        <v>42430</v>
      </c>
      <c r="B40" s="70">
        <v>1943</v>
      </c>
      <c r="C40" s="70">
        <v>31919</v>
      </c>
      <c r="D40" s="70">
        <v>45023.1</v>
      </c>
      <c r="E40" s="70">
        <v>73905.5</v>
      </c>
      <c r="F40" s="70">
        <f t="shared" si="0"/>
        <v>152790.6</v>
      </c>
      <c r="G40" s="70">
        <v>2429.2</v>
      </c>
      <c r="H40" s="70">
        <f t="shared" si="1"/>
        <v>155219.80000000002</v>
      </c>
      <c r="I40" s="74">
        <v>350173.8</v>
      </c>
      <c r="J40" s="78">
        <f t="shared" si="2"/>
        <v>-194953.99999999997</v>
      </c>
      <c r="K40" s="70">
        <v>182809.69999999998</v>
      </c>
      <c r="L40" s="70">
        <v>148879.5</v>
      </c>
      <c r="M40" s="73">
        <f t="shared" si="4"/>
        <v>33930.19999999998</v>
      </c>
      <c r="N40" s="70">
        <f t="shared" si="3"/>
        <v>-161023.8</v>
      </c>
    </row>
    <row r="41" spans="1:14" ht="15.75">
      <c r="A41" s="82">
        <v>42522</v>
      </c>
      <c r="B41" s="70">
        <v>2102.2</v>
      </c>
      <c r="C41" s="70">
        <v>31971.9</v>
      </c>
      <c r="D41" s="70">
        <v>45217.4</v>
      </c>
      <c r="E41" s="70">
        <v>84217.1</v>
      </c>
      <c r="F41" s="70">
        <f t="shared" si="0"/>
        <v>163508.6</v>
      </c>
      <c r="G41" s="70">
        <v>2326.8</v>
      </c>
      <c r="H41" s="70">
        <f t="shared" si="1"/>
        <v>165835.4</v>
      </c>
      <c r="I41" s="74">
        <v>351838.8</v>
      </c>
      <c r="J41" s="78">
        <f t="shared" si="2"/>
        <v>-186003.4</v>
      </c>
      <c r="K41" s="70">
        <v>163223.69999999998</v>
      </c>
      <c r="L41" s="70">
        <v>143107</v>
      </c>
      <c r="M41" s="73">
        <f t="shared" si="4"/>
        <v>20116.699999999983</v>
      </c>
      <c r="N41" s="70">
        <f t="shared" si="3"/>
        <v>-165886.7</v>
      </c>
    </row>
    <row r="42" spans="1:14" ht="15.75">
      <c r="A42" s="82">
        <v>42614</v>
      </c>
      <c r="B42" s="70">
        <v>2139.2</v>
      </c>
      <c r="C42" s="70">
        <v>16443.5</v>
      </c>
      <c r="D42" s="70">
        <v>45578.3</v>
      </c>
      <c r="E42" s="70">
        <v>88668.4</v>
      </c>
      <c r="F42" s="70">
        <f t="shared" si="0"/>
        <v>152829.4</v>
      </c>
      <c r="G42" s="70">
        <v>4564.1</v>
      </c>
      <c r="H42" s="70">
        <f t="shared" si="1"/>
        <v>157393.5</v>
      </c>
      <c r="I42" s="74">
        <v>338994.5</v>
      </c>
      <c r="J42" s="78">
        <f t="shared" si="2"/>
        <v>-181601</v>
      </c>
      <c r="K42" s="70">
        <v>129120.3</v>
      </c>
      <c r="L42" s="70">
        <v>139965.1</v>
      </c>
      <c r="M42" s="73">
        <f t="shared" si="4"/>
        <v>-10844.800000000003</v>
      </c>
      <c r="N42" s="70">
        <f t="shared" si="3"/>
        <v>-192445.8</v>
      </c>
    </row>
    <row r="43" spans="1:14" ht="15.75">
      <c r="A43" s="82">
        <v>42705</v>
      </c>
      <c r="B43" s="70">
        <v>1893.1</v>
      </c>
      <c r="C43" s="70">
        <v>19330.2</v>
      </c>
      <c r="D43" s="70">
        <v>44971.7</v>
      </c>
      <c r="E43" s="70">
        <v>94816.00000000001</v>
      </c>
      <c r="F43" s="70">
        <f t="shared" si="0"/>
        <v>161011</v>
      </c>
      <c r="G43" s="70">
        <v>5423.700000000001</v>
      </c>
      <c r="H43" s="70">
        <f t="shared" si="1"/>
        <v>166434.7</v>
      </c>
      <c r="I43" s="74">
        <v>328508.5</v>
      </c>
      <c r="J43" s="78">
        <f t="shared" si="2"/>
        <v>-162073.8</v>
      </c>
      <c r="K43" s="70">
        <v>125486.1</v>
      </c>
      <c r="L43" s="70">
        <v>139935.4</v>
      </c>
      <c r="M43" s="73">
        <f t="shared" si="4"/>
        <v>-14449.299999999988</v>
      </c>
      <c r="N43" s="70">
        <f t="shared" si="3"/>
        <v>-176523.09999999998</v>
      </c>
    </row>
    <row r="44" spans="1:14" ht="15.75">
      <c r="A44" s="82">
        <v>42795</v>
      </c>
      <c r="B44" s="70">
        <v>2063.9</v>
      </c>
      <c r="C44" s="70">
        <v>5656.1</v>
      </c>
      <c r="D44" s="70">
        <v>45880.6</v>
      </c>
      <c r="E44" s="70">
        <v>121117.99999999999</v>
      </c>
      <c r="F44" s="70">
        <f t="shared" si="0"/>
        <v>174718.59999999998</v>
      </c>
      <c r="G44" s="70">
        <v>20073.7</v>
      </c>
      <c r="H44" s="70">
        <f t="shared" si="1"/>
        <v>194792.3</v>
      </c>
      <c r="I44" s="74">
        <v>327928.2</v>
      </c>
      <c r="J44" s="78">
        <f t="shared" si="2"/>
        <v>-133135.90000000002</v>
      </c>
      <c r="K44" s="70">
        <v>118563.4</v>
      </c>
      <c r="L44" s="70">
        <v>150057.7</v>
      </c>
      <c r="M44" s="73">
        <f t="shared" si="4"/>
        <v>-31494.300000000017</v>
      </c>
      <c r="N44" s="70">
        <f t="shared" si="3"/>
        <v>-164630.20000000004</v>
      </c>
    </row>
    <row r="45" spans="1:14" ht="15.75">
      <c r="A45" s="82">
        <v>42887</v>
      </c>
      <c r="B45" s="70">
        <v>2081.1</v>
      </c>
      <c r="C45" s="70">
        <v>10543.6</v>
      </c>
      <c r="D45" s="70">
        <v>48011.2</v>
      </c>
      <c r="E45" s="70">
        <v>118822.7</v>
      </c>
      <c r="F45" s="70">
        <f t="shared" si="0"/>
        <v>179458.59999999998</v>
      </c>
      <c r="G45" s="70">
        <v>21369</v>
      </c>
      <c r="H45" s="70">
        <f t="shared" si="1"/>
        <v>200827.59999999998</v>
      </c>
      <c r="I45" s="74">
        <v>341304.6</v>
      </c>
      <c r="J45" s="78">
        <f t="shared" si="2"/>
        <v>-140477</v>
      </c>
      <c r="K45" s="70">
        <v>153908.6</v>
      </c>
      <c r="L45" s="70">
        <v>166549</v>
      </c>
      <c r="M45" s="73">
        <f t="shared" si="4"/>
        <v>-12640.399999999994</v>
      </c>
      <c r="N45" s="70">
        <f t="shared" si="3"/>
        <v>-153117.4</v>
      </c>
    </row>
    <row r="46" spans="1:14" ht="15.75">
      <c r="A46" s="82">
        <v>42979</v>
      </c>
      <c r="B46" s="70">
        <v>2173.5</v>
      </c>
      <c r="C46" s="70">
        <v>2158.1</v>
      </c>
      <c r="D46" s="70">
        <v>49331.9</v>
      </c>
      <c r="E46" s="70">
        <v>121061.8</v>
      </c>
      <c r="F46" s="70">
        <f t="shared" si="0"/>
        <v>174725.3</v>
      </c>
      <c r="G46" s="70">
        <v>24003.100000000002</v>
      </c>
      <c r="H46" s="70">
        <f t="shared" si="1"/>
        <v>198728.4</v>
      </c>
      <c r="I46" s="74">
        <v>332752.2</v>
      </c>
      <c r="J46" s="78">
        <f t="shared" si="2"/>
        <v>-134023.80000000002</v>
      </c>
      <c r="K46" s="70">
        <v>141770</v>
      </c>
      <c r="L46" s="70">
        <v>184125.7</v>
      </c>
      <c r="M46" s="73">
        <f t="shared" si="4"/>
        <v>-42355.70000000001</v>
      </c>
      <c r="N46" s="70">
        <f t="shared" si="3"/>
        <v>-176379.50000000003</v>
      </c>
    </row>
    <row r="47" spans="1:14" ht="15.75">
      <c r="A47" s="82">
        <v>43070</v>
      </c>
      <c r="B47" s="70">
        <v>2211.8</v>
      </c>
      <c r="C47" s="70">
        <v>1985.5</v>
      </c>
      <c r="D47" s="70">
        <v>49876.8</v>
      </c>
      <c r="E47" s="70">
        <v>126513.5</v>
      </c>
      <c r="F47" s="70">
        <f t="shared" si="0"/>
        <v>180587.6</v>
      </c>
      <c r="G47" s="70">
        <v>13412.6</v>
      </c>
      <c r="H47" s="70">
        <f t="shared" si="1"/>
        <v>194000.2</v>
      </c>
      <c r="I47" s="74">
        <v>338480.6</v>
      </c>
      <c r="J47" s="77">
        <f t="shared" si="2"/>
        <v>-144480.39999999997</v>
      </c>
      <c r="K47" s="70">
        <v>146133</v>
      </c>
      <c r="L47" s="70">
        <v>156052.6</v>
      </c>
      <c r="M47" s="73">
        <f t="shared" si="4"/>
        <v>-9919.600000000006</v>
      </c>
      <c r="N47" s="73">
        <f t="shared" si="3"/>
        <v>-154399.99999999997</v>
      </c>
    </row>
    <row r="48" spans="1:14" ht="15.75">
      <c r="A48" s="82">
        <v>43160</v>
      </c>
      <c r="B48" s="70">
        <v>2631.9</v>
      </c>
      <c r="C48" s="70">
        <v>2190.5</v>
      </c>
      <c r="D48" s="70">
        <v>51595.2</v>
      </c>
      <c r="E48" s="70">
        <v>72076.2</v>
      </c>
      <c r="F48" s="70">
        <f t="shared" si="0"/>
        <v>128493.79999999999</v>
      </c>
      <c r="G48" s="80">
        <v>25145.4</v>
      </c>
      <c r="H48" s="78">
        <f t="shared" si="1"/>
        <v>153639.19999999998</v>
      </c>
      <c r="I48" s="81">
        <v>334143.8</v>
      </c>
      <c r="J48" s="77">
        <f t="shared" si="2"/>
        <v>-180504.6</v>
      </c>
      <c r="K48" s="80">
        <v>169526.8</v>
      </c>
      <c r="L48" s="80">
        <v>158712.3</v>
      </c>
      <c r="M48" s="73">
        <f t="shared" si="4"/>
        <v>10814.5</v>
      </c>
      <c r="N48" s="73">
        <f>SUM(J48+M48)</f>
        <v>-169690.1</v>
      </c>
    </row>
    <row r="49" spans="1:14" ht="15.75">
      <c r="A49" s="82">
        <v>43281</v>
      </c>
      <c r="B49" s="70">
        <v>2509.7</v>
      </c>
      <c r="C49" s="70">
        <v>6825.3</v>
      </c>
      <c r="D49" s="70">
        <v>54472.8</v>
      </c>
      <c r="E49" s="70">
        <v>70773.5</v>
      </c>
      <c r="F49" s="78">
        <f>SUM(B49:E49)</f>
        <v>134581.3</v>
      </c>
      <c r="G49" s="70">
        <v>18983.5</v>
      </c>
      <c r="H49" s="78">
        <f t="shared" si="1"/>
        <v>153564.8</v>
      </c>
      <c r="I49" s="74">
        <v>328843.9</v>
      </c>
      <c r="J49" s="77">
        <f t="shared" si="2"/>
        <v>-175279.10000000003</v>
      </c>
      <c r="K49" s="70">
        <v>172314.9</v>
      </c>
      <c r="L49" s="70">
        <v>198291.5</v>
      </c>
      <c r="M49" s="73">
        <f t="shared" si="4"/>
        <v>-25976.600000000006</v>
      </c>
      <c r="N49" s="73">
        <f>SUM(J49+M49)</f>
        <v>-201255.70000000004</v>
      </c>
    </row>
    <row r="50" spans="1:14" ht="15.75">
      <c r="A50" s="82">
        <v>43345</v>
      </c>
      <c r="B50" s="80">
        <v>2046.1</v>
      </c>
      <c r="C50" s="80">
        <v>3603</v>
      </c>
      <c r="D50" s="70">
        <v>50400</v>
      </c>
      <c r="E50" s="70">
        <v>49183.9</v>
      </c>
      <c r="F50" s="78">
        <f>SUM(B50:E50)</f>
        <v>105233</v>
      </c>
      <c r="G50" s="80">
        <v>19294.5</v>
      </c>
      <c r="H50" s="78">
        <f t="shared" si="1"/>
        <v>124527.5</v>
      </c>
      <c r="I50" s="81">
        <v>309614.2</v>
      </c>
      <c r="J50" s="77">
        <f t="shared" si="2"/>
        <v>-185086.7</v>
      </c>
      <c r="K50" s="80">
        <v>144618</v>
      </c>
      <c r="L50" s="80">
        <v>176524.4</v>
      </c>
      <c r="M50" s="73">
        <f t="shared" si="4"/>
        <v>-31906.399999999994</v>
      </c>
      <c r="N50" s="73">
        <f>SUM(J50+M50)</f>
        <v>-216993.1</v>
      </c>
    </row>
    <row r="51" spans="1:14" s="26" customFormat="1" ht="15.75">
      <c r="A51" s="44"/>
      <c r="B51" s="45"/>
      <c r="C51" s="45"/>
      <c r="D51" s="45"/>
      <c r="E51" s="45"/>
      <c r="F51" s="45"/>
      <c r="G51" s="45"/>
      <c r="H51" s="45"/>
      <c r="I51" s="46"/>
      <c r="J51" s="46"/>
      <c r="K51" s="45"/>
      <c r="L51" s="45"/>
      <c r="M51" s="47"/>
      <c r="N51" s="48"/>
    </row>
    <row r="52" spans="1:14" s="26" customFormat="1" ht="15.75">
      <c r="A52" s="57" t="s">
        <v>49</v>
      </c>
      <c r="B52" s="49"/>
      <c r="C52" s="49"/>
      <c r="D52" s="49"/>
      <c r="E52" s="49"/>
      <c r="F52" s="49"/>
      <c r="G52" s="49"/>
      <c r="H52" s="49"/>
      <c r="I52" s="50"/>
      <c r="J52" s="49"/>
      <c r="K52" s="49"/>
      <c r="L52" s="49"/>
      <c r="M52" s="51"/>
      <c r="N52" s="52"/>
    </row>
  </sheetData>
  <sheetProtection/>
  <mergeCells count="6">
    <mergeCell ref="B6:F6"/>
    <mergeCell ref="A2:N2"/>
    <mergeCell ref="B4:J4"/>
    <mergeCell ref="K4:M4"/>
    <mergeCell ref="B5:H5"/>
    <mergeCell ref="A4:A7"/>
  </mergeCells>
  <hyperlinks>
    <hyperlink ref="A1" location="Contents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N1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5" sqref="A15"/>
    </sheetView>
  </sheetViews>
  <sheetFormatPr defaultColWidth="8.88671875" defaultRowHeight="15.75"/>
  <cols>
    <col min="1" max="1" width="28.88671875" style="0" customWidth="1"/>
    <col min="2" max="2" width="11.88671875" style="0" customWidth="1"/>
    <col min="3" max="3" width="8.77734375" style="0" bestFit="1" customWidth="1"/>
    <col min="4" max="4" width="17.3359375" style="0" customWidth="1"/>
    <col min="5" max="5" width="14.10546875" style="0" customWidth="1"/>
    <col min="6" max="6" width="11.5546875" style="0" customWidth="1"/>
    <col min="7" max="7" width="12.6640625" style="0" customWidth="1"/>
    <col min="8" max="8" width="11.5546875" style="0" customWidth="1"/>
    <col min="9" max="9" width="19.6640625" style="0" customWidth="1"/>
    <col min="10" max="10" width="19.10546875" style="0" customWidth="1"/>
    <col min="11" max="11" width="14.88671875" style="0" customWidth="1"/>
    <col min="12" max="12" width="19.4453125" style="0" customWidth="1"/>
    <col min="13" max="13" width="20.6640625" style="0" customWidth="1"/>
    <col min="14" max="14" width="16.77734375" style="0" customWidth="1"/>
  </cols>
  <sheetData>
    <row r="1" spans="1:14" ht="15.75">
      <c r="A1" s="16" t="s">
        <v>47</v>
      </c>
      <c r="N1" s="53" t="s">
        <v>46</v>
      </c>
    </row>
    <row r="2" spans="1:14" s="27" customFormat="1" ht="18.75">
      <c r="A2" s="83" t="s">
        <v>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s="27" customFormat="1" ht="18.75">
      <c r="A3" s="28"/>
      <c r="B3" s="29"/>
      <c r="C3" s="29"/>
      <c r="D3" s="29"/>
      <c r="E3" s="29"/>
      <c r="F3" s="29"/>
      <c r="G3" s="29"/>
      <c r="H3" s="29"/>
      <c r="I3" s="30"/>
      <c r="J3" s="29"/>
      <c r="K3" s="31"/>
      <c r="L3" s="31"/>
      <c r="M3" s="32"/>
      <c r="N3" s="29"/>
    </row>
    <row r="4" spans="1:14" s="27" customFormat="1" ht="15.75" customHeight="1">
      <c r="A4" s="91" t="s">
        <v>34</v>
      </c>
      <c r="B4" s="85" t="s">
        <v>35</v>
      </c>
      <c r="C4" s="86"/>
      <c r="D4" s="86"/>
      <c r="E4" s="86"/>
      <c r="F4" s="86"/>
      <c r="G4" s="86"/>
      <c r="H4" s="86"/>
      <c r="I4" s="86"/>
      <c r="J4" s="87"/>
      <c r="K4" s="88" t="s">
        <v>38</v>
      </c>
      <c r="L4" s="88"/>
      <c r="M4" s="88"/>
      <c r="N4" s="33"/>
    </row>
    <row r="5" spans="1:14" s="27" customFormat="1" ht="37.5">
      <c r="A5" s="92"/>
      <c r="B5" s="90" t="s">
        <v>29</v>
      </c>
      <c r="C5" s="90"/>
      <c r="D5" s="90"/>
      <c r="E5" s="90"/>
      <c r="F5" s="90"/>
      <c r="G5" s="90"/>
      <c r="H5" s="90"/>
      <c r="I5" s="58" t="s">
        <v>32</v>
      </c>
      <c r="J5" s="58" t="s">
        <v>33</v>
      </c>
      <c r="K5" s="58" t="s">
        <v>45</v>
      </c>
      <c r="L5" s="58" t="s">
        <v>44</v>
      </c>
      <c r="M5" s="58" t="s">
        <v>33</v>
      </c>
      <c r="N5" s="68" t="s">
        <v>36</v>
      </c>
    </row>
    <row r="6" spans="1:14" s="27" customFormat="1" ht="47.25" customHeight="1">
      <c r="A6" s="92"/>
      <c r="B6" s="89" t="s">
        <v>30</v>
      </c>
      <c r="C6" s="89"/>
      <c r="D6" s="89"/>
      <c r="E6" s="89"/>
      <c r="F6" s="89"/>
      <c r="G6" s="59" t="s">
        <v>39</v>
      </c>
      <c r="H6" s="60" t="s">
        <v>2</v>
      </c>
      <c r="I6" s="61"/>
      <c r="J6" s="62"/>
      <c r="K6" s="63"/>
      <c r="L6" s="64"/>
      <c r="M6" s="62"/>
      <c r="N6" s="60"/>
    </row>
    <row r="7" spans="1:14" s="27" customFormat="1" ht="56.25">
      <c r="A7" s="93"/>
      <c r="B7" s="59" t="s">
        <v>40</v>
      </c>
      <c r="C7" s="60" t="s">
        <v>41</v>
      </c>
      <c r="D7" s="65" t="s">
        <v>42</v>
      </c>
      <c r="E7" s="59" t="s">
        <v>43</v>
      </c>
      <c r="F7" s="60" t="s">
        <v>1</v>
      </c>
      <c r="G7" s="60"/>
      <c r="H7" s="66"/>
      <c r="I7" s="66"/>
      <c r="J7" s="60"/>
      <c r="K7" s="60"/>
      <c r="L7" s="60"/>
      <c r="M7" s="67"/>
      <c r="N7" s="60"/>
    </row>
    <row r="8" spans="1:14" s="26" customFormat="1" ht="15.75">
      <c r="A8" s="41">
        <v>2008</v>
      </c>
      <c r="B8" s="70">
        <v>1033.4</v>
      </c>
      <c r="C8" s="70">
        <v>181.7</v>
      </c>
      <c r="D8" s="70">
        <v>688.7</v>
      </c>
      <c r="E8" s="70">
        <v>327362.5</v>
      </c>
      <c r="F8" s="70">
        <f aca="true" t="shared" si="0" ref="F8:F17">SUM(B8:E8)</f>
        <v>329266.3</v>
      </c>
      <c r="G8" s="70">
        <v>5223.6</v>
      </c>
      <c r="H8" s="70">
        <f aca="true" t="shared" si="1" ref="H8:H17">SUM(F8:G8)</f>
        <v>334489.89999999997</v>
      </c>
      <c r="I8" s="71">
        <v>175397.7</v>
      </c>
      <c r="J8" s="72">
        <f aca="true" t="shared" si="2" ref="J8:J17">+H8-I8</f>
        <v>159092.19999999995</v>
      </c>
      <c r="K8" s="70">
        <v>125768.90000000001</v>
      </c>
      <c r="L8" s="70">
        <v>30009.40000000001</v>
      </c>
      <c r="M8" s="73">
        <f>K8-L8</f>
        <v>95759.5</v>
      </c>
      <c r="N8" s="70">
        <f aca="true" t="shared" si="3" ref="N8:N17">SUM(J8+M8)</f>
        <v>254851.69999999995</v>
      </c>
    </row>
    <row r="9" spans="1:14" s="26" customFormat="1" ht="15.75">
      <c r="A9" s="41">
        <v>2009</v>
      </c>
      <c r="B9" s="70">
        <v>1304.8</v>
      </c>
      <c r="C9" s="70">
        <v>128093.7</v>
      </c>
      <c r="D9" s="70">
        <v>692.5</v>
      </c>
      <c r="E9" s="70">
        <v>267404.7</v>
      </c>
      <c r="F9" s="70">
        <f t="shared" si="0"/>
        <v>397495.7</v>
      </c>
      <c r="G9" s="70">
        <v>3455.6000000000004</v>
      </c>
      <c r="H9" s="70">
        <f t="shared" si="1"/>
        <v>400951.3</v>
      </c>
      <c r="I9" s="71">
        <v>255985.09999999998</v>
      </c>
      <c r="J9" s="72">
        <f t="shared" si="2"/>
        <v>144966.2</v>
      </c>
      <c r="K9" s="70">
        <v>155769.00000000003</v>
      </c>
      <c r="L9" s="70">
        <v>36237.6</v>
      </c>
      <c r="M9" s="73">
        <f aca="true" t="shared" si="4" ref="M9:M17">K9-L9</f>
        <v>119531.40000000002</v>
      </c>
      <c r="N9" s="70">
        <f t="shared" si="3"/>
        <v>264497.60000000003</v>
      </c>
    </row>
    <row r="10" spans="1:14" s="26" customFormat="1" ht="15.75">
      <c r="A10" s="41">
        <v>2010</v>
      </c>
      <c r="B10" s="70">
        <v>1678.2</v>
      </c>
      <c r="C10" s="70">
        <v>139030.6</v>
      </c>
      <c r="D10" s="70">
        <v>686.7</v>
      </c>
      <c r="E10" s="70">
        <v>268109.8</v>
      </c>
      <c r="F10" s="70">
        <f t="shared" si="0"/>
        <v>409505.30000000005</v>
      </c>
      <c r="G10" s="70">
        <v>8766.9</v>
      </c>
      <c r="H10" s="70">
        <f t="shared" si="1"/>
        <v>418272.20000000007</v>
      </c>
      <c r="I10" s="74">
        <v>276658.60000000003</v>
      </c>
      <c r="J10" s="72">
        <f t="shared" si="2"/>
        <v>141613.60000000003</v>
      </c>
      <c r="K10" s="70">
        <v>162923</v>
      </c>
      <c r="L10" s="70">
        <v>50485.59999999999</v>
      </c>
      <c r="M10" s="73">
        <f t="shared" si="4"/>
        <v>112437.40000000001</v>
      </c>
      <c r="N10" s="70">
        <f t="shared" si="3"/>
        <v>254051.00000000006</v>
      </c>
    </row>
    <row r="11" spans="1:14" s="26" customFormat="1" ht="15.75">
      <c r="A11" s="41">
        <v>2011</v>
      </c>
      <c r="B11" s="70">
        <v>2045.5</v>
      </c>
      <c r="C11" s="70">
        <v>164634.5</v>
      </c>
      <c r="D11" s="70">
        <v>750.6</v>
      </c>
      <c r="E11" s="70">
        <v>235199.30000000002</v>
      </c>
      <c r="F11" s="70">
        <f t="shared" si="0"/>
        <v>402629.9</v>
      </c>
      <c r="G11" s="70">
        <v>10113.9</v>
      </c>
      <c r="H11" s="70">
        <f t="shared" si="1"/>
        <v>412743.80000000005</v>
      </c>
      <c r="I11" s="74">
        <v>330449.80000000005</v>
      </c>
      <c r="J11" s="72">
        <f t="shared" si="2"/>
        <v>82294</v>
      </c>
      <c r="K11" s="70">
        <v>173267.6</v>
      </c>
      <c r="L11" s="70">
        <v>50036.00000000001</v>
      </c>
      <c r="M11" s="73">
        <f t="shared" si="4"/>
        <v>123231.6</v>
      </c>
      <c r="N11" s="70">
        <f t="shared" si="3"/>
        <v>205525.6</v>
      </c>
    </row>
    <row r="12" spans="1:14" s="42" customFormat="1" ht="15.75">
      <c r="A12" s="41">
        <v>2012</v>
      </c>
      <c r="B12" s="75">
        <v>2482.1</v>
      </c>
      <c r="C12" s="75">
        <v>199698.5</v>
      </c>
      <c r="D12" s="75">
        <v>856</v>
      </c>
      <c r="E12" s="75">
        <v>274465.8</v>
      </c>
      <c r="F12" s="70">
        <f t="shared" si="0"/>
        <v>477502.4</v>
      </c>
      <c r="G12" s="75">
        <v>7523.1</v>
      </c>
      <c r="H12" s="70">
        <f t="shared" si="1"/>
        <v>485025.5</v>
      </c>
      <c r="I12" s="75">
        <v>418096.6</v>
      </c>
      <c r="J12" s="72">
        <f t="shared" si="2"/>
        <v>66928.90000000002</v>
      </c>
      <c r="K12" s="75">
        <v>192680.5</v>
      </c>
      <c r="L12" s="75">
        <v>62971.7</v>
      </c>
      <c r="M12" s="73">
        <f t="shared" si="4"/>
        <v>129708.8</v>
      </c>
      <c r="N12" s="70">
        <f t="shared" si="3"/>
        <v>196637.7</v>
      </c>
    </row>
    <row r="13" spans="1:14" s="26" customFormat="1" ht="15.75">
      <c r="A13" s="41">
        <v>2013</v>
      </c>
      <c r="B13" s="70">
        <v>1943.7</v>
      </c>
      <c r="C13" s="70">
        <v>182851.4</v>
      </c>
      <c r="D13" s="70">
        <v>858.1999999999825</v>
      </c>
      <c r="E13" s="70">
        <v>309703.29999999993</v>
      </c>
      <c r="F13" s="70">
        <f t="shared" si="0"/>
        <v>495356.5999999999</v>
      </c>
      <c r="G13" s="70">
        <v>5966.9</v>
      </c>
      <c r="H13" s="70">
        <f t="shared" si="1"/>
        <v>501323.49999999994</v>
      </c>
      <c r="I13" s="74">
        <v>383189.69999999995</v>
      </c>
      <c r="J13" s="72">
        <f t="shared" si="2"/>
        <v>118133.79999999999</v>
      </c>
      <c r="K13" s="70">
        <v>201411.19999999998</v>
      </c>
      <c r="L13" s="70">
        <v>89788.90000000001</v>
      </c>
      <c r="M13" s="73">
        <f t="shared" si="4"/>
        <v>111622.29999999997</v>
      </c>
      <c r="N13" s="70">
        <f t="shared" si="3"/>
        <v>229756.09999999998</v>
      </c>
    </row>
    <row r="14" spans="1:14" s="26" customFormat="1" ht="15.75">
      <c r="A14" s="41">
        <v>2014</v>
      </c>
      <c r="B14" s="70">
        <v>1802</v>
      </c>
      <c r="C14" s="70">
        <v>183917.8</v>
      </c>
      <c r="D14" s="70">
        <v>810.4</v>
      </c>
      <c r="E14" s="70">
        <v>306201</v>
      </c>
      <c r="F14" s="70">
        <f t="shared" si="0"/>
        <v>492731.19999999995</v>
      </c>
      <c r="G14" s="70">
        <v>8483.5</v>
      </c>
      <c r="H14" s="70">
        <f t="shared" si="1"/>
        <v>501214.69999999995</v>
      </c>
      <c r="I14" s="74">
        <v>372538.8</v>
      </c>
      <c r="J14" s="78">
        <f t="shared" si="2"/>
        <v>128675.89999999997</v>
      </c>
      <c r="K14" s="70">
        <v>199601.2</v>
      </c>
      <c r="L14" s="70">
        <v>147751.8</v>
      </c>
      <c r="M14" s="73">
        <f t="shared" si="4"/>
        <v>51849.40000000002</v>
      </c>
      <c r="N14" s="70">
        <f t="shared" si="3"/>
        <v>180525.3</v>
      </c>
    </row>
    <row r="15" spans="1:14" s="26" customFormat="1" ht="15.75">
      <c r="A15" s="41">
        <v>2015</v>
      </c>
      <c r="B15" s="70">
        <v>1660.3</v>
      </c>
      <c r="C15" s="70">
        <v>88116.1</v>
      </c>
      <c r="D15" s="70">
        <v>808.1</v>
      </c>
      <c r="E15" s="70">
        <v>129945.5</v>
      </c>
      <c r="F15" s="70">
        <f t="shared" si="0"/>
        <v>220530</v>
      </c>
      <c r="G15" s="70">
        <v>1299.6000000000001</v>
      </c>
      <c r="H15" s="70">
        <f t="shared" si="1"/>
        <v>221829.6</v>
      </c>
      <c r="I15" s="74">
        <v>354815.2</v>
      </c>
      <c r="J15" s="78">
        <f t="shared" si="2"/>
        <v>-132985.6</v>
      </c>
      <c r="K15" s="70">
        <v>206869.5</v>
      </c>
      <c r="L15" s="70">
        <v>150034</v>
      </c>
      <c r="M15" s="73">
        <f t="shared" si="4"/>
        <v>56835.5</v>
      </c>
      <c r="N15" s="70">
        <f t="shared" si="3"/>
        <v>-76150.1</v>
      </c>
    </row>
    <row r="16" spans="1:14" s="26" customFormat="1" ht="15.75">
      <c r="A16" s="41">
        <v>2016</v>
      </c>
      <c r="B16" s="70">
        <v>1893.1</v>
      </c>
      <c r="C16" s="70">
        <v>19330.2</v>
      </c>
      <c r="D16" s="70">
        <v>44971.7</v>
      </c>
      <c r="E16" s="70">
        <v>94816.00000000001</v>
      </c>
      <c r="F16" s="70">
        <f t="shared" si="0"/>
        <v>161011</v>
      </c>
      <c r="G16" s="70">
        <v>5423.700000000001</v>
      </c>
      <c r="H16" s="70">
        <f t="shared" si="1"/>
        <v>166434.7</v>
      </c>
      <c r="I16" s="74">
        <v>328508.5</v>
      </c>
      <c r="J16" s="78">
        <f t="shared" si="2"/>
        <v>-162073.8</v>
      </c>
      <c r="K16" s="70">
        <v>125486.1</v>
      </c>
      <c r="L16" s="70">
        <v>139935.4</v>
      </c>
      <c r="M16" s="73">
        <f t="shared" si="4"/>
        <v>-14449.299999999988</v>
      </c>
      <c r="N16" s="70">
        <f t="shared" si="3"/>
        <v>-176523.09999999998</v>
      </c>
    </row>
    <row r="17" spans="1:14" s="26" customFormat="1" ht="15.75">
      <c r="A17" s="43">
        <v>2017</v>
      </c>
      <c r="B17" s="70">
        <v>2211.8</v>
      </c>
      <c r="C17" s="70">
        <v>1985.5</v>
      </c>
      <c r="D17" s="70">
        <v>49876.8</v>
      </c>
      <c r="E17" s="70">
        <v>126513.5</v>
      </c>
      <c r="F17" s="70">
        <f t="shared" si="0"/>
        <v>180587.6</v>
      </c>
      <c r="G17" s="70">
        <v>13412.6</v>
      </c>
      <c r="H17" s="70">
        <f t="shared" si="1"/>
        <v>194000.2</v>
      </c>
      <c r="I17" s="74">
        <v>338480.6</v>
      </c>
      <c r="J17" s="77">
        <f t="shared" si="2"/>
        <v>-144480.39999999997</v>
      </c>
      <c r="K17" s="70">
        <v>146133</v>
      </c>
      <c r="L17" s="70">
        <v>156052.6</v>
      </c>
      <c r="M17" s="73">
        <f t="shared" si="4"/>
        <v>-9919.600000000006</v>
      </c>
      <c r="N17" s="73">
        <f t="shared" si="3"/>
        <v>-154399.99999999997</v>
      </c>
    </row>
    <row r="18" spans="1:14" s="25" customFormat="1" ht="15.75">
      <c r="A18" s="44"/>
      <c r="B18" s="45"/>
      <c r="C18" s="45"/>
      <c r="D18" s="45"/>
      <c r="E18" s="45"/>
      <c r="F18" s="45"/>
      <c r="G18" s="45"/>
      <c r="H18" s="45"/>
      <c r="I18" s="46"/>
      <c r="J18" s="46"/>
      <c r="K18" s="45"/>
      <c r="L18" s="45"/>
      <c r="M18" s="47"/>
      <c r="N18" s="48"/>
    </row>
    <row r="19" spans="1:14" s="26" customFormat="1" ht="15.75">
      <c r="A19" s="57" t="s">
        <v>49</v>
      </c>
      <c r="B19" s="49"/>
      <c r="C19" s="49"/>
      <c r="D19" s="49"/>
      <c r="E19" s="49"/>
      <c r="F19" s="49"/>
      <c r="G19" s="49"/>
      <c r="H19" s="49"/>
      <c r="I19" s="50"/>
      <c r="J19" s="49"/>
      <c r="K19" s="49"/>
      <c r="L19" s="49"/>
      <c r="M19" s="51"/>
      <c r="N19" s="52"/>
    </row>
  </sheetData>
  <sheetProtection/>
  <mergeCells count="6">
    <mergeCell ref="B6:F6"/>
    <mergeCell ref="A2:N2"/>
    <mergeCell ref="B4:J4"/>
    <mergeCell ref="K4:M4"/>
    <mergeCell ref="B5:H5"/>
    <mergeCell ref="A4:A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NDAYIKENGURUKIYE Vianney</cp:lastModifiedBy>
  <cp:lastPrinted>2016-12-09T09:25:12Z</cp:lastPrinted>
  <dcterms:created xsi:type="dcterms:W3CDTF">2000-07-13T07:49:13Z</dcterms:created>
  <dcterms:modified xsi:type="dcterms:W3CDTF">2019-01-21T07:33:20Z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