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63" i="4" l="1"/>
  <c r="H63" i="4"/>
  <c r="E63" i="4"/>
  <c r="O20" i="5" l="1"/>
  <c r="E20" i="5"/>
  <c r="H20" i="5" s="1"/>
  <c r="O175" i="3"/>
  <c r="E175" i="3"/>
  <c r="H175" i="3" s="1"/>
  <c r="O174" i="3"/>
  <c r="H174" i="3"/>
  <c r="E174" i="3"/>
  <c r="H61" i="4" l="1"/>
  <c r="O62" i="4" l="1"/>
  <c r="E62" i="4"/>
  <c r="H62" i="4" s="1"/>
  <c r="E171" i="3"/>
  <c r="H171" i="3"/>
  <c r="O171" i="3"/>
  <c r="O173" i="3"/>
  <c r="H173" i="3"/>
  <c r="E173" i="3"/>
  <c r="O172" i="3"/>
  <c r="E172" i="3"/>
  <c r="H172" i="3" s="1"/>
  <c r="O170" i="3" l="1"/>
  <c r="E170" i="3"/>
  <c r="H170" i="3" s="1"/>
  <c r="O169" i="3"/>
  <c r="H169" i="3"/>
  <c r="E169" i="3"/>
  <c r="O168" i="3"/>
  <c r="E168" i="3"/>
  <c r="H168" i="3" s="1"/>
  <c r="O167" i="3"/>
  <c r="E167" i="3"/>
  <c r="H167" i="3" s="1"/>
  <c r="O166" i="3"/>
  <c r="E166" i="3"/>
  <c r="H166" i="3" s="1"/>
  <c r="O165" i="3"/>
  <c r="H165" i="3"/>
  <c r="E165" i="3"/>
  <c r="O164" i="3"/>
  <c r="E164" i="3"/>
  <c r="H164" i="3" s="1"/>
  <c r="O163" i="3"/>
  <c r="E163" i="3"/>
  <c r="H163" i="3" s="1"/>
  <c r="O19" i="5" l="1"/>
  <c r="E19" i="5"/>
  <c r="H19" i="5" s="1"/>
  <c r="O18" i="5"/>
  <c r="E18" i="5"/>
  <c r="H18" i="5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162" i="3" l="1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3" i="4" l="1"/>
  <c r="H53" i="4"/>
  <c r="O52" i="4"/>
  <c r="H52" i="4"/>
  <c r="O144" i="3" l="1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<sst xmlns="http://schemas.openxmlformats.org/spreadsheetml/2006/main" count="123" uniqueCount="53">
  <si>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</si>
  <si>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</si>
  <si>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</si>
  <si>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</si>
  <si>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</si>
  <si>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</si>
  <si>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</si>
  <si>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</si>
  <si>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</si>
  <si>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</si>
  <si>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</si>
  <si>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</si>
  <si>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</si>
  <si>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</si>
  <si>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</si>
  <si>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</si>
  <si>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</si>
  <si>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</si>
  <si>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</si>
  <si>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</si>
  <si>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</si>
  <si>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</si>
  <si>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</si>
  <si>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</si>
  <si>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</si>
  <si>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</si>
  <si>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</si>
  <si>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</si>
  <si>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</si>
  <si>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</si>
  <si>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</si>
  <si>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</si>
  <si>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</si>
  <si>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</si>
  <si>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</si>
  <si>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</si>
  <si>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</si>
  <si>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</si>
  <si>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</si>
  <si>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</si>
  <si>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</si>
  <si>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2021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</si>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</sst>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1" workbookViewId="0">
      <selection activeCell="H22" sqref="H22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44864</v>
      </c>
    </row>
    <row r="12" spans="2:5">
      <c r="B12" s="24" t="s">
        <v>20</v>
      </c>
      <c r="C12" s="25" t="s">
        <v>29</v>
      </c>
      <c r="D12" s="25" t="s">
        <v>20</v>
      </c>
      <c r="E12" s="27" t="s">
        <v>50</v>
      </c>
    </row>
    <row r="13" spans="2:5">
      <c r="B13" s="24" t="s">
        <v>21</v>
      </c>
      <c r="C13" s="25" t="s">
        <v>30</v>
      </c>
      <c r="D13" s="25" t="s">
        <v>21</v>
      </c>
      <c r="E13" s="26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85"/>
  <sheetViews>
    <sheetView workbookViewId="0">
      <pane xSplit="1" ySplit="6" topLeftCell="B172" activePane="bottomRight" state="frozen"/>
      <selection pane="topRight" activeCell="B1" sqref="B1"/>
      <selection pane="bottomLeft" activeCell="A7" sqref="A7"/>
      <selection pane="bottomRight" activeCell="B182" sqref="B182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>
      <c r="A145" s="12">
        <v>43677</v>
      </c>
      <c r="B145" s="13">
        <v>393391.93333333335</v>
      </c>
      <c r="C145" s="13">
        <v>572364.46666666667</v>
      </c>
      <c r="D145" s="14">
        <v>29208.266666666666</v>
      </c>
      <c r="E145" s="14">
        <v>84955</v>
      </c>
      <c r="F145" s="14">
        <v>8124.6999999999989</v>
      </c>
      <c r="G145" s="15">
        <v>1658.2666666666667</v>
      </c>
      <c r="H145" s="14">
        <f t="shared" ref="H145:H162" si="11">SUM(B145:G145)</f>
        <v>1089702.6333333333</v>
      </c>
      <c r="I145" s="14">
        <v>222639.5</v>
      </c>
      <c r="J145" s="14">
        <v>147453.73333333331</v>
      </c>
      <c r="K145" s="14">
        <v>15776.4</v>
      </c>
      <c r="L145" s="14">
        <v>63087.200000000004</v>
      </c>
      <c r="M145" s="14">
        <v>4645.6000000000004</v>
      </c>
      <c r="N145" s="15">
        <v>208.3</v>
      </c>
      <c r="O145" s="14">
        <f t="shared" ref="O145:O174" si="12">SUM(I145:N145)</f>
        <v>453810.73333333328</v>
      </c>
    </row>
    <row r="146" spans="1:15" s="6" customFormat="1">
      <c r="A146" s="12">
        <v>43708</v>
      </c>
      <c r="B146" s="13">
        <v>425953.26666666666</v>
      </c>
      <c r="C146" s="13">
        <v>548728.53333333321</v>
      </c>
      <c r="D146" s="14">
        <v>33267.133333333331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1108837.1666666663</v>
      </c>
      <c r="I146" s="14">
        <v>223953.00000000003</v>
      </c>
      <c r="J146" s="14">
        <v>151796.46666666667</v>
      </c>
      <c r="K146" s="14">
        <v>13629.1</v>
      </c>
      <c r="L146" s="14">
        <v>64851.7</v>
      </c>
      <c r="M146" s="14">
        <v>4666.2000000000007</v>
      </c>
      <c r="N146" s="15">
        <v>225.5</v>
      </c>
      <c r="O146" s="14">
        <f t="shared" si="12"/>
        <v>459121.96666666667</v>
      </c>
    </row>
    <row r="147" spans="1:15" s="6" customFormat="1">
      <c r="A147" s="12">
        <v>43738</v>
      </c>
      <c r="B147" s="13">
        <v>420159.9</v>
      </c>
      <c r="C147" s="13">
        <v>571358.50000000012</v>
      </c>
      <c r="D147" s="14">
        <v>32209.000000000004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1118003.3</v>
      </c>
      <c r="I147" s="14">
        <v>224881.60000000003</v>
      </c>
      <c r="J147" s="14">
        <v>152530.69999999998</v>
      </c>
      <c r="K147" s="14">
        <v>13869.2</v>
      </c>
      <c r="L147" s="14">
        <v>58034.30000000001</v>
      </c>
      <c r="M147" s="14">
        <v>4591.7</v>
      </c>
      <c r="N147" s="15">
        <v>220.49999999999997</v>
      </c>
      <c r="O147" s="14">
        <f t="shared" si="12"/>
        <v>454128.00000000006</v>
      </c>
    </row>
    <row r="148" spans="1:15" s="6" customFormat="1">
      <c r="A148" s="12">
        <v>43769</v>
      </c>
      <c r="B148" s="13">
        <v>402011.93333333341</v>
      </c>
      <c r="C148" s="13">
        <v>569181.23333333328</v>
      </c>
      <c r="D148" s="14">
        <v>28284.699999999997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11"/>
        <v>1092664.3999999999</v>
      </c>
      <c r="I148" s="14">
        <v>237369.49999999997</v>
      </c>
      <c r="J148" s="14">
        <v>153755.86666666664</v>
      </c>
      <c r="K148" s="14">
        <v>14359.000000000002</v>
      </c>
      <c r="L148" s="14">
        <v>66184.699999999983</v>
      </c>
      <c r="M148" s="14">
        <v>4627.8999999999996</v>
      </c>
      <c r="N148" s="15">
        <v>202</v>
      </c>
      <c r="O148" s="14">
        <f t="shared" si="12"/>
        <v>476498.96666666656</v>
      </c>
    </row>
    <row r="149" spans="1:15" s="6" customFormat="1">
      <c r="A149" s="12">
        <v>43799</v>
      </c>
      <c r="B149" s="13">
        <v>412282.06666666665</v>
      </c>
      <c r="C149" s="13">
        <v>489447.56666666677</v>
      </c>
      <c r="D149" s="14">
        <v>31579.4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11"/>
        <v>1028720.2000000001</v>
      </c>
      <c r="I149" s="14">
        <v>246758.7</v>
      </c>
      <c r="J149" s="14">
        <v>222359.0333333333</v>
      </c>
      <c r="K149" s="14">
        <v>13604.2</v>
      </c>
      <c r="L149" s="14">
        <v>72158.999999999985</v>
      </c>
      <c r="M149" s="14">
        <v>4653.2999999999993</v>
      </c>
      <c r="N149" s="15">
        <v>209.6</v>
      </c>
      <c r="O149" s="14">
        <f t="shared" si="12"/>
        <v>559743.83333333326</v>
      </c>
    </row>
    <row r="150" spans="1:15" s="6" customFormat="1">
      <c r="A150" s="12">
        <v>43830</v>
      </c>
      <c r="B150" s="13">
        <v>442464.9</v>
      </c>
      <c r="C150" s="13">
        <v>508679.3</v>
      </c>
      <c r="D150" s="14">
        <v>23681.200000000001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11"/>
        <v>1070136.7999999998</v>
      </c>
      <c r="I150" s="14">
        <v>270265.80000000005</v>
      </c>
      <c r="J150" s="14">
        <v>222431.4</v>
      </c>
      <c r="K150" s="14">
        <v>13628.7</v>
      </c>
      <c r="L150" s="14">
        <v>73425.199999999983</v>
      </c>
      <c r="M150" s="14">
        <v>4674.6000000000004</v>
      </c>
      <c r="N150" s="15">
        <v>207.29999999999998</v>
      </c>
      <c r="O150" s="14">
        <f t="shared" si="12"/>
        <v>584633.00000000012</v>
      </c>
    </row>
    <row r="151" spans="1:15" s="6" customFormat="1">
      <c r="A151" s="12">
        <v>43861</v>
      </c>
      <c r="B151" s="13">
        <v>448011.46666666667</v>
      </c>
      <c r="C151" s="13">
        <v>494033.2</v>
      </c>
      <c r="D151" s="14">
        <v>33277.1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si="11"/>
        <v>1074330.9333333333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73767.600000000006</v>
      </c>
      <c r="M151" s="14">
        <v>4707.8</v>
      </c>
      <c r="N151" s="15">
        <v>177.9</v>
      </c>
      <c r="O151" s="14">
        <f t="shared" si="12"/>
        <v>593099.96666666667</v>
      </c>
    </row>
    <row r="152" spans="1:15" s="6" customFormat="1">
      <c r="A152" s="12">
        <v>43890</v>
      </c>
      <c r="B152" s="13">
        <v>452914.83333333337</v>
      </c>
      <c r="C152" s="13">
        <v>512023.39999999997</v>
      </c>
      <c r="D152" s="14">
        <v>28199.100000000002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1095272.9666666666</v>
      </c>
      <c r="I152" s="14">
        <v>277414.39999999997</v>
      </c>
      <c r="J152" s="14">
        <v>238808.53333333335</v>
      </c>
      <c r="K152" s="14">
        <v>13694.7</v>
      </c>
      <c r="L152" s="14">
        <v>76066.2</v>
      </c>
      <c r="M152" s="14">
        <v>2677.9</v>
      </c>
      <c r="N152" s="15">
        <v>167.7</v>
      </c>
      <c r="O152" s="14">
        <f t="shared" si="12"/>
        <v>608829.43333333323</v>
      </c>
    </row>
    <row r="153" spans="1:15" s="6" customFormat="1">
      <c r="A153" s="12">
        <v>43921</v>
      </c>
      <c r="B153" s="13">
        <v>472956.1</v>
      </c>
      <c r="C153" s="13">
        <v>475218.7</v>
      </c>
      <c r="D153" s="14">
        <v>27839.8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1082118.7000000002</v>
      </c>
      <c r="I153" s="14">
        <v>279859.20000000001</v>
      </c>
      <c r="J153" s="14">
        <v>235638.90000000002</v>
      </c>
      <c r="K153" s="14">
        <v>15583.999999999998</v>
      </c>
      <c r="L153" s="14">
        <v>75238.700000000012</v>
      </c>
      <c r="M153" s="14">
        <v>2724.3</v>
      </c>
      <c r="N153" s="15">
        <v>145.5</v>
      </c>
      <c r="O153" s="14">
        <f t="shared" si="12"/>
        <v>609190.60000000009</v>
      </c>
    </row>
    <row r="154" spans="1:15" s="6" customFormat="1">
      <c r="A154" s="12">
        <v>43951</v>
      </c>
      <c r="B154" s="13">
        <v>485949.06666666665</v>
      </c>
      <c r="C154" s="13">
        <v>490326.46666666667</v>
      </c>
      <c r="D154" s="14">
        <v>22908.500000000004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1098907.7000000002</v>
      </c>
      <c r="I154" s="14">
        <v>287753.56666666665</v>
      </c>
      <c r="J154" s="14">
        <v>238753</v>
      </c>
      <c r="K154" s="14">
        <v>15666.899999999998</v>
      </c>
      <c r="L154" s="14">
        <v>77233.2</v>
      </c>
      <c r="M154" s="14">
        <v>2734.3</v>
      </c>
      <c r="N154" s="15">
        <v>748.13333333333333</v>
      </c>
      <c r="O154" s="14">
        <f t="shared" si="12"/>
        <v>622889.1</v>
      </c>
    </row>
    <row r="155" spans="1:15" s="6" customFormat="1">
      <c r="A155" s="12">
        <v>43982</v>
      </c>
      <c r="B155" s="13">
        <v>478668.43333333335</v>
      </c>
      <c r="C155" s="13">
        <v>484546.43333333335</v>
      </c>
      <c r="D155" s="14">
        <v>25116.200000000004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1089509.2</v>
      </c>
      <c r="I155" s="14">
        <v>285565.23333333334</v>
      </c>
      <c r="J155" s="14">
        <v>255329.39999999994</v>
      </c>
      <c r="K155" s="14">
        <v>12006.599999999999</v>
      </c>
      <c r="L155" s="14">
        <v>76469.3</v>
      </c>
      <c r="M155" s="14">
        <v>2768.1</v>
      </c>
      <c r="N155" s="15">
        <v>263.56666666666666</v>
      </c>
      <c r="O155" s="14">
        <f t="shared" si="12"/>
        <v>632402.19999999995</v>
      </c>
    </row>
    <row r="156" spans="1:15" s="6" customFormat="1">
      <c r="A156" s="12">
        <v>44012</v>
      </c>
      <c r="B156" s="13">
        <v>515366.19999999995</v>
      </c>
      <c r="C156" s="13">
        <v>508577.09999999992</v>
      </c>
      <c r="D156" s="14">
        <v>31052.999999999996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1180168.2999999998</v>
      </c>
      <c r="I156" s="14">
        <v>294483.40000000008</v>
      </c>
      <c r="J156" s="14">
        <v>256725.6</v>
      </c>
      <c r="K156" s="14">
        <v>12110.8</v>
      </c>
      <c r="L156" s="14">
        <v>76315.599999999991</v>
      </c>
      <c r="M156" s="14">
        <v>2374.9</v>
      </c>
      <c r="N156" s="15">
        <v>351.1</v>
      </c>
      <c r="O156" s="14">
        <f t="shared" si="12"/>
        <v>642361.40000000014</v>
      </c>
    </row>
    <row r="157" spans="1:15" s="6" customFormat="1">
      <c r="A157" s="12">
        <v>44043</v>
      </c>
      <c r="B157" s="13">
        <v>526647.6333333333</v>
      </c>
      <c r="C157" s="13">
        <v>481787.70000000007</v>
      </c>
      <c r="D157" s="14">
        <v>29368.999999999996</v>
      </c>
      <c r="E157" s="14">
        <f>85525+13911.4</f>
        <v>99436.4</v>
      </c>
      <c r="F157" s="14">
        <v>8375.6999999999989</v>
      </c>
      <c r="G157" s="15">
        <v>1653.7666666666667</v>
      </c>
      <c r="H157" s="14">
        <f t="shared" si="11"/>
        <v>1147270.2</v>
      </c>
      <c r="I157" s="14">
        <v>315716.63333333336</v>
      </c>
      <c r="J157" s="14">
        <v>286081.53333333338</v>
      </c>
      <c r="K157" s="14">
        <v>13797.8</v>
      </c>
      <c r="L157" s="14">
        <v>78367</v>
      </c>
      <c r="M157" s="14">
        <v>1791.5</v>
      </c>
      <c r="N157" s="15">
        <v>291.16666666666663</v>
      </c>
      <c r="O157" s="14">
        <f t="shared" si="12"/>
        <v>696045.63333333342</v>
      </c>
    </row>
    <row r="158" spans="1:15" s="6" customFormat="1">
      <c r="A158" s="12">
        <v>44074</v>
      </c>
      <c r="B158" s="13">
        <v>536909.46666666656</v>
      </c>
      <c r="C158" s="13">
        <v>501497.89999999991</v>
      </c>
      <c r="D158" s="14">
        <v>33845.5</v>
      </c>
      <c r="E158" s="14">
        <f>86227.7+14934</f>
        <v>101161.7</v>
      </c>
      <c r="F158" s="14">
        <v>7089.1</v>
      </c>
      <c r="G158" s="15">
        <v>1702.6333333333332</v>
      </c>
      <c r="H158" s="14">
        <f t="shared" si="11"/>
        <v>1182206.2999999998</v>
      </c>
      <c r="I158" s="14">
        <v>317249.06666666671</v>
      </c>
      <c r="J158" s="14">
        <v>294215.96666666667</v>
      </c>
      <c r="K158" s="14">
        <v>12000.099999999999</v>
      </c>
      <c r="L158" s="14">
        <v>82275.8</v>
      </c>
      <c r="M158" s="14">
        <v>0</v>
      </c>
      <c r="N158" s="15">
        <v>240.83333333333331</v>
      </c>
      <c r="O158" s="14">
        <f t="shared" si="12"/>
        <v>705981.76666666684</v>
      </c>
    </row>
    <row r="159" spans="1:15" s="6" customFormat="1">
      <c r="A159" s="12">
        <v>44104</v>
      </c>
      <c r="B159" s="13">
        <v>543665.39999999991</v>
      </c>
      <c r="C159" s="13">
        <v>601124.30000000016</v>
      </c>
      <c r="D159" s="14">
        <v>37565.200000000004</v>
      </c>
      <c r="E159" s="14">
        <f>85499.3+17969.8</f>
        <v>103469.1</v>
      </c>
      <c r="F159" s="14">
        <v>8284.6999999999989</v>
      </c>
      <c r="G159" s="15">
        <v>1607.2</v>
      </c>
      <c r="H159" s="14">
        <f t="shared" si="11"/>
        <v>1295715.9000000001</v>
      </c>
      <c r="I159" s="14">
        <v>322281.89999999997</v>
      </c>
      <c r="J159" s="14">
        <v>270225</v>
      </c>
      <c r="K159" s="14">
        <v>8139.9000000000005</v>
      </c>
      <c r="L159" s="14">
        <v>77518.600000000006</v>
      </c>
      <c r="M159" s="14">
        <v>0</v>
      </c>
      <c r="N159" s="15">
        <v>58</v>
      </c>
      <c r="O159" s="14">
        <f t="shared" si="12"/>
        <v>678223.39999999991</v>
      </c>
    </row>
    <row r="160" spans="1:15" s="6" customFormat="1">
      <c r="A160" s="12">
        <v>44135</v>
      </c>
      <c r="B160" s="13">
        <v>531526.46666666667</v>
      </c>
      <c r="C160" s="13">
        <v>569382.46666666667</v>
      </c>
      <c r="D160" s="14">
        <v>39841.899999999994</v>
      </c>
      <c r="E160" s="14">
        <f>119368.5+19256.1</f>
        <v>138624.6</v>
      </c>
      <c r="F160" s="14">
        <v>6979.8</v>
      </c>
      <c r="G160" s="15">
        <v>1724.9666666666665</v>
      </c>
      <c r="H160" s="14">
        <f t="shared" si="11"/>
        <v>1288080.2</v>
      </c>
      <c r="I160" s="14">
        <v>331500.43333333335</v>
      </c>
      <c r="J160" s="14">
        <v>275806.43333333335</v>
      </c>
      <c r="K160" s="14">
        <v>8946.2999999999993</v>
      </c>
      <c r="L160" s="14">
        <v>78456.899999999994</v>
      </c>
      <c r="M160" s="14">
        <v>0</v>
      </c>
      <c r="N160" s="15">
        <v>61.8</v>
      </c>
      <c r="O160" s="14">
        <f t="shared" si="12"/>
        <v>694771.86666666681</v>
      </c>
    </row>
    <row r="161" spans="1:15" s="6" customFormat="1">
      <c r="A161" s="12">
        <v>44165</v>
      </c>
      <c r="B161" s="13">
        <v>595423.23333333328</v>
      </c>
      <c r="C161" s="13">
        <v>578750.83333333337</v>
      </c>
      <c r="D161" s="14">
        <v>36620.100000000013</v>
      </c>
      <c r="E161" s="14">
        <f>99115.7+22237.5</f>
        <v>121353.2</v>
      </c>
      <c r="F161" s="14">
        <v>6400.5</v>
      </c>
      <c r="G161" s="15">
        <v>1467.5333333333335</v>
      </c>
      <c r="H161" s="14">
        <f t="shared" si="11"/>
        <v>1340015.4000000001</v>
      </c>
      <c r="I161" s="14">
        <v>332862.3666666667</v>
      </c>
      <c r="J161" s="14">
        <v>279232.66666666669</v>
      </c>
      <c r="K161" s="14">
        <v>9644</v>
      </c>
      <c r="L161" s="14">
        <v>89332.9</v>
      </c>
      <c r="M161" s="14">
        <v>0</v>
      </c>
      <c r="N161" s="15">
        <v>117.4</v>
      </c>
      <c r="O161" s="14">
        <f t="shared" si="12"/>
        <v>711189.33333333349</v>
      </c>
    </row>
    <row r="162" spans="1:15" s="6" customFormat="1">
      <c r="A162" s="12">
        <v>44196</v>
      </c>
      <c r="B162" s="13">
        <v>629948.30000000005</v>
      </c>
      <c r="C162" s="13">
        <v>597242.99999999977</v>
      </c>
      <c r="D162" s="14">
        <v>28337.7</v>
      </c>
      <c r="E162" s="14">
        <f>90869.8+14327.1</f>
        <v>105196.90000000001</v>
      </c>
      <c r="F162" s="14">
        <v>7490.7999999999993</v>
      </c>
      <c r="G162" s="15">
        <v>1624.6</v>
      </c>
      <c r="H162" s="14">
        <f t="shared" si="11"/>
        <v>1369841.2999999998</v>
      </c>
      <c r="I162" s="14">
        <v>304515.8</v>
      </c>
      <c r="J162" s="14">
        <v>326371.09999999998</v>
      </c>
      <c r="K162" s="14">
        <v>7813.2</v>
      </c>
      <c r="L162" s="14">
        <v>84579.599999999977</v>
      </c>
      <c r="M162" s="14">
        <v>0</v>
      </c>
      <c r="N162" s="15">
        <v>118.3</v>
      </c>
      <c r="O162" s="14">
        <f t="shared" si="12"/>
        <v>723397.99999999988</v>
      </c>
    </row>
    <row r="163" spans="1:15" s="6" customFormat="1">
      <c r="A163" s="12">
        <v>44227</v>
      </c>
      <c r="B163" s="13">
        <v>643445.80000000005</v>
      </c>
      <c r="C163" s="13">
        <v>615033.70000000007</v>
      </c>
      <c r="D163" s="14">
        <v>38098.166666666664</v>
      </c>
      <c r="E163" s="14">
        <f>90716.7+22078.1</f>
        <v>112794.79999999999</v>
      </c>
      <c r="F163" s="14">
        <v>7153.6</v>
      </c>
      <c r="G163" s="15">
        <v>1811.1</v>
      </c>
      <c r="H163" s="14">
        <f t="shared" ref="H163:H173" si="13">SUM(B163:G163)</f>
        <v>1418337.166666667</v>
      </c>
      <c r="I163" s="14">
        <v>320419.10000000003</v>
      </c>
      <c r="J163" s="14">
        <v>315632.99999999994</v>
      </c>
      <c r="K163" s="14">
        <v>8793.5</v>
      </c>
      <c r="L163" s="14">
        <v>82051.366666666669</v>
      </c>
      <c r="M163" s="14">
        <v>0</v>
      </c>
      <c r="N163" s="15">
        <v>119.5</v>
      </c>
      <c r="O163" s="14">
        <f t="shared" si="12"/>
        <v>727016.46666666667</v>
      </c>
    </row>
    <row r="164" spans="1:15" s="6" customFormat="1">
      <c r="A164" s="12">
        <v>44255</v>
      </c>
      <c r="B164" s="13">
        <v>631392.69999999995</v>
      </c>
      <c r="C164" s="13">
        <v>629625.89999999991</v>
      </c>
      <c r="D164" s="14">
        <v>54383.133333333331</v>
      </c>
      <c r="E164" s="14">
        <f>96074.4+20096.1</f>
        <v>116170.5</v>
      </c>
      <c r="F164" s="14">
        <v>7100.2</v>
      </c>
      <c r="G164" s="15">
        <v>1887.1999999999998</v>
      </c>
      <c r="H164" s="14">
        <f t="shared" si="13"/>
        <v>1440559.6333333331</v>
      </c>
      <c r="I164" s="14">
        <v>334808.2</v>
      </c>
      <c r="J164" s="14">
        <v>329272.3</v>
      </c>
      <c r="K164" s="14">
        <v>6417.2</v>
      </c>
      <c r="L164" s="14">
        <v>80303.933333333334</v>
      </c>
      <c r="M164" s="14">
        <v>0</v>
      </c>
      <c r="N164" s="15">
        <v>123.19999999999999</v>
      </c>
      <c r="O164" s="14">
        <f t="shared" si="12"/>
        <v>750924.83333333326</v>
      </c>
    </row>
    <row r="165" spans="1:15" s="6" customFormat="1">
      <c r="A165" s="12">
        <v>44286</v>
      </c>
      <c r="B165" s="13">
        <v>651465.10000000009</v>
      </c>
      <c r="C165" s="13">
        <v>596336.20000000019</v>
      </c>
      <c r="D165" s="14">
        <v>60046.69999999999</v>
      </c>
      <c r="E165" s="14">
        <f>103914.3+22815.2</f>
        <v>126729.5</v>
      </c>
      <c r="F165" s="14">
        <v>8909.1</v>
      </c>
      <c r="G165" s="15">
        <v>2056.3000000000002</v>
      </c>
      <c r="H165" s="14">
        <f t="shared" si="13"/>
        <v>1445542.9000000004</v>
      </c>
      <c r="I165" s="14">
        <v>325847.59999999998</v>
      </c>
      <c r="J165" s="14">
        <v>364319.4</v>
      </c>
      <c r="K165" s="14">
        <v>6175.1</v>
      </c>
      <c r="L165" s="14">
        <v>77202.3</v>
      </c>
      <c r="M165" s="14">
        <v>0</v>
      </c>
      <c r="N165" s="15">
        <v>118.9</v>
      </c>
      <c r="O165" s="14">
        <f t="shared" si="12"/>
        <v>773663.3</v>
      </c>
    </row>
    <row r="166" spans="1:15" s="6" customFormat="1">
      <c r="A166" s="12">
        <v>44316</v>
      </c>
      <c r="B166" s="13">
        <v>601210.96666666667</v>
      </c>
      <c r="C166" s="13">
        <v>666270.66666666663</v>
      </c>
      <c r="D166" s="14">
        <v>42807.700000000004</v>
      </c>
      <c r="E166" s="14">
        <f>94626.1+19303.2</f>
        <v>113929.3</v>
      </c>
      <c r="F166" s="14">
        <v>7412.5999999999995</v>
      </c>
      <c r="G166" s="15">
        <v>3022.3333333333335</v>
      </c>
      <c r="H166" s="14">
        <f t="shared" si="13"/>
        <v>1434653.5666666667</v>
      </c>
      <c r="I166" s="14">
        <v>318977.56666666665</v>
      </c>
      <c r="J166" s="14">
        <v>367864.66666666669</v>
      </c>
      <c r="K166" s="14">
        <v>8122.8</v>
      </c>
      <c r="L166" s="14">
        <v>85322.866666666669</v>
      </c>
      <c r="M166" s="14">
        <v>0</v>
      </c>
      <c r="N166" s="15">
        <v>40.9</v>
      </c>
      <c r="O166" s="14">
        <f t="shared" si="12"/>
        <v>780328.80000000016</v>
      </c>
    </row>
    <row r="167" spans="1:15" s="6" customFormat="1">
      <c r="A167" s="12">
        <v>44347</v>
      </c>
      <c r="B167" s="13">
        <v>630863.1333333333</v>
      </c>
      <c r="C167" s="13">
        <v>719331.33333333326</v>
      </c>
      <c r="D167" s="14">
        <v>46927.299999999996</v>
      </c>
      <c r="E167" s="14">
        <f>86776.4+22538</f>
        <v>109314.4</v>
      </c>
      <c r="F167" s="14">
        <v>4826.6000000000004</v>
      </c>
      <c r="G167" s="15">
        <v>4462.4666666666672</v>
      </c>
      <c r="H167" s="14">
        <f t="shared" si="13"/>
        <v>1515725.2333333332</v>
      </c>
      <c r="I167" s="14">
        <v>322523.83333333337</v>
      </c>
      <c r="J167" s="14">
        <v>365014.33333333337</v>
      </c>
      <c r="K167" s="14">
        <v>6840.5</v>
      </c>
      <c r="L167" s="14">
        <v>80829.833333333314</v>
      </c>
      <c r="M167" s="14">
        <v>0.3</v>
      </c>
      <c r="N167" s="15">
        <v>117.6</v>
      </c>
      <c r="O167" s="14">
        <f t="shared" si="12"/>
        <v>775326.4</v>
      </c>
    </row>
    <row r="168" spans="1:15" s="6" customFormat="1">
      <c r="A168" s="12">
        <v>44377</v>
      </c>
      <c r="B168" s="13">
        <v>675787</v>
      </c>
      <c r="C168" s="13">
        <v>711133.5</v>
      </c>
      <c r="D168" s="14">
        <v>46165.7</v>
      </c>
      <c r="E168" s="14">
        <f>107555.8+28354.5</f>
        <v>135910.29999999999</v>
      </c>
      <c r="F168" s="14">
        <v>8262.2999999999993</v>
      </c>
      <c r="G168" s="15">
        <v>12617.2</v>
      </c>
      <c r="H168" s="14">
        <f t="shared" si="13"/>
        <v>1589876</v>
      </c>
      <c r="I168" s="14">
        <v>329327.2</v>
      </c>
      <c r="J168" s="14">
        <v>403772.80000000005</v>
      </c>
      <c r="K168" s="14">
        <v>12034.199999999997</v>
      </c>
      <c r="L168" s="14">
        <v>76272.399999999965</v>
      </c>
      <c r="M168" s="14">
        <v>0.3</v>
      </c>
      <c r="N168" s="15">
        <v>256.5</v>
      </c>
      <c r="O168" s="14">
        <f t="shared" si="12"/>
        <v>821663.39999999991</v>
      </c>
    </row>
    <row r="169" spans="1:15" s="6" customFormat="1">
      <c r="A169" s="12">
        <v>44378</v>
      </c>
      <c r="B169" s="13">
        <v>716716.63333333342</v>
      </c>
      <c r="C169" s="13">
        <v>737711.93333333335</v>
      </c>
      <c r="D169" s="14">
        <v>49656.633333333331</v>
      </c>
      <c r="E169" s="14">
        <f>113397.6+20031</f>
        <v>133428.6</v>
      </c>
      <c r="F169" s="14">
        <v>3121.5</v>
      </c>
      <c r="G169" s="15">
        <v>13350.499999999998</v>
      </c>
      <c r="H169" s="14">
        <f t="shared" si="13"/>
        <v>1653985.8000000003</v>
      </c>
      <c r="I169" s="14">
        <v>331322.13333333336</v>
      </c>
      <c r="J169" s="14">
        <v>409903.20000000007</v>
      </c>
      <c r="K169" s="14">
        <v>14254.699999999999</v>
      </c>
      <c r="L169" s="14">
        <v>75377.3</v>
      </c>
      <c r="M169" s="14">
        <v>0.3</v>
      </c>
      <c r="N169" s="15">
        <v>212.9</v>
      </c>
      <c r="O169" s="14">
        <f t="shared" si="12"/>
        <v>831070.53333333356</v>
      </c>
    </row>
    <row r="170" spans="1:15" s="6" customFormat="1">
      <c r="A170" s="12">
        <v>44410</v>
      </c>
      <c r="B170" s="13">
        <v>724373.96666666679</v>
      </c>
      <c r="C170" s="13">
        <v>764823.56666666677</v>
      </c>
      <c r="D170" s="14">
        <v>48021.166666666657</v>
      </c>
      <c r="E170" s="14">
        <f>109330.5+20885.8</f>
        <v>130216.3</v>
      </c>
      <c r="F170" s="14">
        <v>7881.2</v>
      </c>
      <c r="G170" s="15">
        <v>13641.199999999999</v>
      </c>
      <c r="H170" s="14">
        <f t="shared" si="13"/>
        <v>1688957.4000000004</v>
      </c>
      <c r="I170" s="14">
        <v>334522.06666666677</v>
      </c>
      <c r="J170" s="14">
        <v>444272.1</v>
      </c>
      <c r="K170" s="14">
        <v>14573.9</v>
      </c>
      <c r="L170" s="14">
        <v>79997.7</v>
      </c>
      <c r="M170" s="14">
        <v>0.3</v>
      </c>
      <c r="N170" s="15">
        <v>271.3</v>
      </c>
      <c r="O170" s="14">
        <f t="shared" si="12"/>
        <v>873637.36666666681</v>
      </c>
    </row>
    <row r="171" spans="1:15" s="6" customFormat="1">
      <c r="A171" s="12">
        <v>44442</v>
      </c>
      <c r="B171" s="13">
        <v>742814.7</v>
      </c>
      <c r="C171" s="13">
        <v>731253.20000000007</v>
      </c>
      <c r="D171" s="14">
        <v>55080.500000000007</v>
      </c>
      <c r="E171" s="14">
        <f>104985.1+25434.6</f>
        <v>130419.70000000001</v>
      </c>
      <c r="F171" s="14">
        <v>2905.4</v>
      </c>
      <c r="G171" s="15">
        <v>12942.8</v>
      </c>
      <c r="H171" s="14">
        <f t="shared" si="13"/>
        <v>1675416.2999999998</v>
      </c>
      <c r="I171" s="14">
        <v>396641.1</v>
      </c>
      <c r="J171" s="14">
        <v>464593.79999999993</v>
      </c>
      <c r="K171" s="14">
        <v>12013.5</v>
      </c>
      <c r="L171" s="14">
        <v>90827.4</v>
      </c>
      <c r="M171" s="14">
        <v>0.3</v>
      </c>
      <c r="N171" s="15">
        <v>266.60000000000002</v>
      </c>
      <c r="O171" s="14">
        <f t="shared" si="12"/>
        <v>964342.7</v>
      </c>
    </row>
    <row r="172" spans="1:15" s="6" customFormat="1">
      <c r="A172" s="12">
        <v>44473</v>
      </c>
      <c r="B172" s="13">
        <v>750271</v>
      </c>
      <c r="C172" s="13">
        <v>712623.10000000009</v>
      </c>
      <c r="D172" s="14">
        <v>68075.53333333334</v>
      </c>
      <c r="E172" s="14">
        <f>107222.8+21537.8</f>
        <v>128760.6</v>
      </c>
      <c r="F172" s="14">
        <v>2391.3000000000002</v>
      </c>
      <c r="G172" s="15">
        <v>10985.133333333335</v>
      </c>
      <c r="H172" s="14">
        <f t="shared" si="13"/>
        <v>1673106.666666667</v>
      </c>
      <c r="I172" s="14">
        <v>398669.19999999995</v>
      </c>
      <c r="J172" s="14">
        <v>437203.93333333341</v>
      </c>
      <c r="K172" s="14">
        <v>15967.6</v>
      </c>
      <c r="L172" s="14">
        <v>108122.1333333333</v>
      </c>
      <c r="M172" s="14">
        <v>0.3</v>
      </c>
      <c r="N172" s="15">
        <v>269</v>
      </c>
      <c r="O172" s="14">
        <f t="shared" si="12"/>
        <v>960232.16666666663</v>
      </c>
    </row>
    <row r="173" spans="1:15" s="6" customFormat="1">
      <c r="A173" s="12">
        <v>44505</v>
      </c>
      <c r="B173" s="13">
        <v>709086.9</v>
      </c>
      <c r="C173" s="13">
        <v>705192.00000000012</v>
      </c>
      <c r="D173" s="14">
        <v>52466.866666666669</v>
      </c>
      <c r="E173" s="14">
        <f>111341.9+22048.4</f>
        <v>133390.29999999999</v>
      </c>
      <c r="F173" s="14">
        <v>2810.7</v>
      </c>
      <c r="G173" s="15">
        <v>9657.6666666666679</v>
      </c>
      <c r="H173" s="14">
        <f t="shared" si="13"/>
        <v>1612604.4333333336</v>
      </c>
      <c r="I173" s="14">
        <v>428382.69999999995</v>
      </c>
      <c r="J173" s="14">
        <v>432781.66666666669</v>
      </c>
      <c r="K173" s="14">
        <v>11506.800000000001</v>
      </c>
      <c r="L173" s="14">
        <v>101714.56666666667</v>
      </c>
      <c r="M173" s="14">
        <v>0.3</v>
      </c>
      <c r="N173" s="15">
        <v>264.59999999999997</v>
      </c>
      <c r="O173" s="14">
        <f t="shared" si="12"/>
        <v>974650.63333333342</v>
      </c>
    </row>
    <row r="174" spans="1:15" s="6" customFormat="1">
      <c r="A174" s="12">
        <v>44536</v>
      </c>
      <c r="B174" s="13">
        <v>726311.6</v>
      </c>
      <c r="C174" s="13">
        <v>653924</v>
      </c>
      <c r="D174" s="14">
        <v>53288.799999999996</v>
      </c>
      <c r="E174" s="14">
        <f>98996.1+27990.2</f>
        <v>126986.3</v>
      </c>
      <c r="F174" s="14">
        <v>4166.8999999999996</v>
      </c>
      <c r="G174" s="15">
        <v>7992.5</v>
      </c>
      <c r="H174" s="14">
        <f t="shared" ref="H174" si="14">SUM(B174:G174)</f>
        <v>1572670.1</v>
      </c>
      <c r="I174" s="14">
        <v>425242.9</v>
      </c>
      <c r="J174" s="14">
        <v>448324.3</v>
      </c>
      <c r="K174" s="14">
        <v>6305.3999999999987</v>
      </c>
      <c r="L174" s="14">
        <v>107204.4</v>
      </c>
      <c r="M174" s="14">
        <v>0</v>
      </c>
      <c r="N174" s="15">
        <v>158.6</v>
      </c>
      <c r="O174" s="14">
        <f t="shared" si="12"/>
        <v>987235.6</v>
      </c>
    </row>
    <row r="175" spans="1:15" s="6" customFormat="1" ht="18">
      <c r="A175" s="12" t="s">
        <v>42</v>
      </c>
      <c r="B175" s="13">
        <v>732002.2666666666</v>
      </c>
      <c r="C175" s="13">
        <v>802677.1</v>
      </c>
      <c r="D175" s="14">
        <v>55340.333333333343</v>
      </c>
      <c r="E175" s="14">
        <f>111259.4+27406.7</f>
        <v>138666.1</v>
      </c>
      <c r="F175" s="14">
        <v>3294.6</v>
      </c>
      <c r="G175" s="15">
        <v>14341.733333333334</v>
      </c>
      <c r="H175" s="14">
        <f t="shared" ref="H175:H181" si="15">SUM(B175:G175)</f>
        <v>1746322.1333333335</v>
      </c>
      <c r="I175" s="14">
        <v>424860.6</v>
      </c>
      <c r="J175" s="14">
        <v>441528.36666666664</v>
      </c>
      <c r="K175" s="14">
        <v>5970.3999999999987</v>
      </c>
      <c r="L175" s="14">
        <v>108655.7</v>
      </c>
      <c r="M175" s="14">
        <v>0</v>
      </c>
      <c r="N175" s="15">
        <v>125.5</v>
      </c>
      <c r="O175" s="14">
        <f t="shared" ref="O175:O181" si="16">SUM(I175:N175)</f>
        <v>981140.56666666653</v>
      </c>
    </row>
    <row r="176" spans="1:15" s="6" customFormat="1" ht="18">
      <c r="A176" s="12" t="s">
        <v>43</v>
      </c>
      <c r="B176" s="13">
        <v>760817.13333333342</v>
      </c>
      <c r="C176" s="13">
        <v>712212.4</v>
      </c>
      <c r="D176" s="14">
        <v>65481.466666666667</v>
      </c>
      <c r="E176" s="14">
        <v>134116.9</v>
      </c>
      <c r="F176" s="14">
        <v>2870.5</v>
      </c>
      <c r="G176" s="15">
        <v>20541.666666666668</v>
      </c>
      <c r="H176" s="14">
        <v>1696040.0666666667</v>
      </c>
      <c r="I176" s="14">
        <v>427016.60000000003</v>
      </c>
      <c r="J176" s="14">
        <v>485808.53333333338</v>
      </c>
      <c r="K176" s="14">
        <v>12649.2</v>
      </c>
      <c r="L176" s="14">
        <v>97122.799999999988</v>
      </c>
      <c r="M176" s="14">
        <v>0</v>
      </c>
      <c r="N176" s="15">
        <v>53.1</v>
      </c>
      <c r="O176" s="14">
        <v>1022650.2333333333</v>
      </c>
    </row>
    <row r="177" spans="1:15" s="6" customFormat="1" ht="18">
      <c r="A177" s="12" t="s">
        <v>44</v>
      </c>
      <c r="B177" s="13">
        <v>759429.40000000014</v>
      </c>
      <c r="C177" s="13">
        <v>705309.79999999993</v>
      </c>
      <c r="D177" s="14">
        <v>67981.2</v>
      </c>
      <c r="E177" s="14">
        <v>131122.70000000001</v>
      </c>
      <c r="F177" s="14">
        <v>3094.7</v>
      </c>
      <c r="G177" s="15">
        <v>26601.300000000003</v>
      </c>
      <c r="H177" s="14">
        <v>1693539.1</v>
      </c>
      <c r="I177" s="14">
        <v>435515.00000000006</v>
      </c>
      <c r="J177" s="14">
        <v>464028.4</v>
      </c>
      <c r="K177" s="14">
        <v>27753.299999999996</v>
      </c>
      <c r="L177" s="14">
        <v>107638.7</v>
      </c>
      <c r="M177" s="14">
        <v>0</v>
      </c>
      <c r="N177" s="15">
        <v>89.899999999999991</v>
      </c>
      <c r="O177" s="14">
        <v>1035025.3000000002</v>
      </c>
    </row>
    <row r="178" spans="1:15" s="6" customFormat="1" ht="18">
      <c r="A178" s="12" t="s">
        <v>45</v>
      </c>
      <c r="B178" s="13">
        <v>740717.70000000019</v>
      </c>
      <c r="C178" s="13">
        <v>850090.1333333333</v>
      </c>
      <c r="D178" s="14">
        <v>41500.099999999991</v>
      </c>
      <c r="E178" s="14">
        <v>139725.53333333338</v>
      </c>
      <c r="F178" s="14">
        <v>3541.6000000000004</v>
      </c>
      <c r="G178" s="15">
        <v>25757.133333333331</v>
      </c>
      <c r="H178" s="14">
        <v>1801332.2000000004</v>
      </c>
      <c r="I178" s="14">
        <v>440876.53333333327</v>
      </c>
      <c r="J178" s="14">
        <v>462969.56666666659</v>
      </c>
      <c r="K178" s="14">
        <v>27796.299999999996</v>
      </c>
      <c r="L178" s="14">
        <v>109784.50000000001</v>
      </c>
      <c r="M178" s="14">
        <v>0</v>
      </c>
      <c r="N178" s="15">
        <v>63.5</v>
      </c>
      <c r="O178" s="14">
        <v>1041490.3999999999</v>
      </c>
    </row>
    <row r="179" spans="1:15" s="6" customFormat="1" ht="18">
      <c r="A179" s="12" t="s">
        <v>46</v>
      </c>
      <c r="B179" s="13">
        <v>773496.79999999981</v>
      </c>
      <c r="C179" s="13">
        <v>872678.8666666667</v>
      </c>
      <c r="D179" s="14">
        <v>35576.400000000001</v>
      </c>
      <c r="E179" s="14">
        <v>143438.66666666669</v>
      </c>
      <c r="F179" s="14">
        <v>2681</v>
      </c>
      <c r="G179" s="15">
        <v>27912.066666666666</v>
      </c>
      <c r="H179" s="14">
        <v>1855783.7999999998</v>
      </c>
      <c r="I179" s="14">
        <v>432346.96666666667</v>
      </c>
      <c r="J179" s="14">
        <v>489052.53333333333</v>
      </c>
      <c r="K179" s="14">
        <v>12780.5</v>
      </c>
      <c r="L179" s="14">
        <v>109962.79999999999</v>
      </c>
      <c r="M179" s="14">
        <v>0</v>
      </c>
      <c r="N179" s="15">
        <v>75.5</v>
      </c>
      <c r="O179" s="14">
        <v>1044218.3</v>
      </c>
    </row>
    <row r="180" spans="1:15" s="6" customFormat="1" ht="18">
      <c r="A180" s="12" t="s">
        <v>47</v>
      </c>
      <c r="B180" s="13">
        <v>784047.9</v>
      </c>
      <c r="C180" s="13">
        <v>895670.3</v>
      </c>
      <c r="D180" s="14">
        <v>39435.299999999996</v>
      </c>
      <c r="E180" s="14">
        <v>159184.4</v>
      </c>
      <c r="F180" s="14">
        <v>14305.5</v>
      </c>
      <c r="G180" s="15">
        <v>27800.799999999999</v>
      </c>
      <c r="H180" s="14">
        <v>1920444.2000000002</v>
      </c>
      <c r="I180" s="14">
        <v>419025.5</v>
      </c>
      <c r="J180" s="14">
        <v>489751.59999999992</v>
      </c>
      <c r="K180" s="14">
        <v>5340.6</v>
      </c>
      <c r="L180" s="14">
        <v>111579.29999999999</v>
      </c>
      <c r="M180" s="14">
        <v>0</v>
      </c>
      <c r="N180" s="15">
        <v>80.699999999999989</v>
      </c>
      <c r="O180" s="14">
        <v>1025777.6999999997</v>
      </c>
    </row>
    <row r="181" spans="1:15" s="6" customFormat="1" ht="18">
      <c r="A181" s="12" t="s">
        <v>48</v>
      </c>
      <c r="B181" s="13">
        <v>842225.5</v>
      </c>
      <c r="C181" s="13">
        <v>1153092.9999999998</v>
      </c>
      <c r="D181" s="14">
        <v>45353.2</v>
      </c>
      <c r="E181" s="14">
        <v>157381.20000000001</v>
      </c>
      <c r="F181" s="14">
        <v>4183</v>
      </c>
      <c r="G181" s="15">
        <v>26993.4</v>
      </c>
      <c r="H181" s="14">
        <v>2229229.2999999998</v>
      </c>
      <c r="I181" s="14">
        <v>420193.19999999995</v>
      </c>
      <c r="J181" s="14">
        <v>463400.60000000003</v>
      </c>
      <c r="K181" s="14">
        <v>7436.3</v>
      </c>
      <c r="L181" s="14">
        <v>112503.89999999998</v>
      </c>
      <c r="M181" s="14">
        <v>0</v>
      </c>
      <c r="N181" s="15">
        <v>99.1</v>
      </c>
      <c r="O181" s="14">
        <v>1003633.1000000001</v>
      </c>
    </row>
    <row r="182" spans="1:15" s="6" customFormat="1" ht="18">
      <c r="A182" s="12" t="s">
        <v>49</v>
      </c>
      <c r="B182" s="13">
        <v>862851.20000000007</v>
      </c>
      <c r="C182" s="13">
        <v>1040665</v>
      </c>
      <c r="D182" s="14">
        <v>88454.299999999988</v>
      </c>
      <c r="E182" s="14">
        <v>156603.60000000003</v>
      </c>
      <c r="F182" s="14">
        <v>3617.2</v>
      </c>
      <c r="G182" s="15">
        <v>27891.1</v>
      </c>
      <c r="H182" s="14">
        <v>2180082.4000000004</v>
      </c>
      <c r="I182" s="14">
        <v>419024.19999999995</v>
      </c>
      <c r="J182" s="14">
        <v>484125.3</v>
      </c>
      <c r="K182" s="14">
        <v>7290.2</v>
      </c>
      <c r="L182" s="14">
        <v>116933</v>
      </c>
      <c r="M182" s="14">
        <v>0</v>
      </c>
      <c r="N182" s="15">
        <v>102.60000000000001</v>
      </c>
      <c r="O182" s="14">
        <v>1027475.2999999999</v>
      </c>
    </row>
    <row r="183" spans="1:15" s="6" customFormat="1" ht="18">
      <c r="A183" s="12" t="s">
        <v>51</v>
      </c>
      <c r="B183" s="13">
        <v>847875.40000000014</v>
      </c>
      <c r="C183" s="13">
        <v>1047410.7</v>
      </c>
      <c r="D183" s="14">
        <v>83015.299999999988</v>
      </c>
      <c r="E183" s="14">
        <v>149638.90000000002</v>
      </c>
      <c r="F183" s="14">
        <v>22064.199999999997</v>
      </c>
      <c r="G183" s="15">
        <v>27486.1</v>
      </c>
      <c r="H183" s="14">
        <v>2177490.6000000006</v>
      </c>
      <c r="I183" s="14">
        <v>427435.30000000005</v>
      </c>
      <c r="J183" s="14">
        <v>549951.9</v>
      </c>
      <c r="K183" s="14">
        <v>7405.5</v>
      </c>
      <c r="L183" s="14">
        <v>123587.09999999998</v>
      </c>
      <c r="M183" s="14">
        <v>0</v>
      </c>
      <c r="N183" s="15">
        <v>90.1</v>
      </c>
      <c r="O183" s="14">
        <v>1108469.9000000001</v>
      </c>
    </row>
    <row r="184" spans="1:15" s="6" customFormat="1" ht="18">
      <c r="A184" s="12" t="s">
        <v>52</v>
      </c>
      <c r="B184" s="13">
        <v>839923.8</v>
      </c>
      <c r="C184" s="13">
        <v>1087676.8999999999</v>
      </c>
      <c r="D184" s="14">
        <v>97193.3</v>
      </c>
      <c r="E184" s="14">
        <v>147565.20000000001</v>
      </c>
      <c r="F184" s="14">
        <v>18407.400000000001</v>
      </c>
      <c r="G184" s="15">
        <v>26724.7</v>
      </c>
      <c r="H184" s="14">
        <v>2217491.3000000003</v>
      </c>
      <c r="I184" s="14">
        <v>491513.19999999995</v>
      </c>
      <c r="J184" s="14">
        <v>468597.19999999995</v>
      </c>
      <c r="K184" s="14">
        <v>2342.6999999999998</v>
      </c>
      <c r="L184" s="14">
        <v>152632.70000000001</v>
      </c>
      <c r="M184" s="14">
        <v>0</v>
      </c>
      <c r="N184" s="15">
        <v>90.9</v>
      </c>
      <c r="O184" s="14">
        <v>1115176.6999999997</v>
      </c>
    </row>
    <row r="185" spans="1:15" s="6" customFormat="1">
      <c r="A185" s="66" t="s">
        <v>4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8"/>
    </row>
  </sheetData>
  <mergeCells count="5">
    <mergeCell ref="A3:O3"/>
    <mergeCell ref="B5:H5"/>
    <mergeCell ref="I5:O5"/>
    <mergeCell ref="A5:A6"/>
    <mergeCell ref="A185:O18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7" topLeftCell="B58" activePane="bottomRight" state="frozen"/>
      <selection pane="topRight" activeCell="B1" sqref="B1"/>
      <selection pane="bottomLeft" activeCell="A8" sqref="A8"/>
      <selection pane="bottomRight" activeCell="C64" sqref="C64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4" t="s">
        <v>33</v>
      </c>
      <c r="B6" s="63" t="s">
        <v>12</v>
      </c>
      <c r="C6" s="63"/>
      <c r="D6" s="63"/>
      <c r="E6" s="63"/>
      <c r="F6" s="63"/>
      <c r="G6" s="63"/>
      <c r="H6" s="63"/>
      <c r="I6" s="63" t="s">
        <v>13</v>
      </c>
      <c r="J6" s="63"/>
      <c r="K6" s="63"/>
      <c r="L6" s="63"/>
      <c r="M6" s="63"/>
      <c r="N6" s="63"/>
      <c r="O6" s="63"/>
    </row>
    <row r="7" spans="1:15" s="35" customFormat="1" ht="56.25">
      <c r="A7" s="65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9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9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>
      <c r="A54" s="12">
        <v>43738</v>
      </c>
      <c r="B54" s="13">
        <v>420159.9</v>
      </c>
      <c r="C54" s="13">
        <v>571358.50000000012</v>
      </c>
      <c r="D54" s="14">
        <v>32209.000000000004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1118003.3</v>
      </c>
      <c r="I54" s="14">
        <v>224881.60000000003</v>
      </c>
      <c r="J54" s="14">
        <v>152530.69999999998</v>
      </c>
      <c r="K54" s="14">
        <v>13869.2</v>
      </c>
      <c r="L54" s="14">
        <v>58034.30000000001</v>
      </c>
      <c r="M54" s="14">
        <v>4591.7</v>
      </c>
      <c r="N54" s="15">
        <v>220.49999999999997</v>
      </c>
      <c r="O54" s="14">
        <f t="shared" si="13"/>
        <v>454128.00000000006</v>
      </c>
    </row>
    <row r="55" spans="1:15" s="6" customFormat="1">
      <c r="A55" s="12">
        <v>43830</v>
      </c>
      <c r="B55" s="13">
        <v>442464.9</v>
      </c>
      <c r="C55" s="13">
        <v>508679.3</v>
      </c>
      <c r="D55" s="14">
        <v>23681.200000000001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1070136.7999999998</v>
      </c>
      <c r="I55" s="14">
        <v>270265.80000000005</v>
      </c>
      <c r="J55" s="14">
        <v>222431.4</v>
      </c>
      <c r="K55" s="14">
        <v>13628.7</v>
      </c>
      <c r="L55" s="14">
        <v>73425.199999999983</v>
      </c>
      <c r="M55" s="14">
        <v>4674.6000000000004</v>
      </c>
      <c r="N55" s="15">
        <v>207.29999999999998</v>
      </c>
      <c r="O55" s="14">
        <f t="shared" si="13"/>
        <v>584633.00000000012</v>
      </c>
    </row>
    <row r="56" spans="1:15" s="6" customFormat="1">
      <c r="A56" s="12">
        <v>43921</v>
      </c>
      <c r="B56" s="13">
        <v>472956.1</v>
      </c>
      <c r="C56" s="13">
        <v>475218.7</v>
      </c>
      <c r="D56" s="14">
        <v>27839.8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si="12"/>
        <v>1082118.7000000002</v>
      </c>
      <c r="I56" s="14">
        <v>279859.20000000001</v>
      </c>
      <c r="J56" s="14">
        <v>235638.90000000002</v>
      </c>
      <c r="K56" s="14">
        <v>15583.999999999998</v>
      </c>
      <c r="L56" s="14">
        <v>75238.700000000012</v>
      </c>
      <c r="M56" s="14">
        <v>2724.3</v>
      </c>
      <c r="N56" s="15">
        <v>145.5</v>
      </c>
      <c r="O56" s="14">
        <f t="shared" si="13"/>
        <v>609190.60000000009</v>
      </c>
    </row>
    <row r="57" spans="1:15" s="6" customFormat="1">
      <c r="A57" s="12">
        <v>44012</v>
      </c>
      <c r="B57" s="13">
        <v>515366.19999999995</v>
      </c>
      <c r="C57" s="13">
        <v>508577.09999999992</v>
      </c>
      <c r="D57" s="14">
        <v>31052.999999999996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2"/>
        <v>1180168.2999999998</v>
      </c>
      <c r="I57" s="14">
        <v>294483.40000000008</v>
      </c>
      <c r="J57" s="14">
        <v>256725.6</v>
      </c>
      <c r="K57" s="14">
        <v>12110.8</v>
      </c>
      <c r="L57" s="14">
        <v>76315.599999999991</v>
      </c>
      <c r="M57" s="14">
        <v>2374.9</v>
      </c>
      <c r="N57" s="15">
        <v>351.1</v>
      </c>
      <c r="O57" s="14">
        <f t="shared" si="13"/>
        <v>642361.40000000014</v>
      </c>
    </row>
    <row r="58" spans="1:15" s="6" customFormat="1">
      <c r="A58" s="12">
        <v>44104</v>
      </c>
      <c r="B58" s="13">
        <v>543665.39999999991</v>
      </c>
      <c r="C58" s="13">
        <v>601124.30000000016</v>
      </c>
      <c r="D58" s="14">
        <v>37565.200000000004</v>
      </c>
      <c r="E58" s="14">
        <f>85499.3+17969.8</f>
        <v>103469.1</v>
      </c>
      <c r="F58" s="14">
        <v>8284.6999999999989</v>
      </c>
      <c r="G58" s="15">
        <v>1607.2</v>
      </c>
      <c r="H58" s="14">
        <f t="shared" si="12"/>
        <v>1295715.9000000001</v>
      </c>
      <c r="I58" s="14">
        <v>322281.89999999997</v>
      </c>
      <c r="J58" s="14">
        <v>270225</v>
      </c>
      <c r="K58" s="14">
        <v>8139.9000000000005</v>
      </c>
      <c r="L58" s="14">
        <v>77518.600000000006</v>
      </c>
      <c r="M58" s="14">
        <v>0</v>
      </c>
      <c r="N58" s="15">
        <v>58</v>
      </c>
      <c r="O58" s="14">
        <f t="shared" si="13"/>
        <v>678223.39999999991</v>
      </c>
    </row>
    <row r="59" spans="1:15" s="6" customFormat="1">
      <c r="A59" s="12">
        <v>44196</v>
      </c>
      <c r="B59" s="13">
        <v>629948.30000000005</v>
      </c>
      <c r="C59" s="13">
        <v>597242.99999999977</v>
      </c>
      <c r="D59" s="14">
        <v>28337.7</v>
      </c>
      <c r="E59" s="14">
        <f>90869.8+14327.1</f>
        <v>105196.90000000001</v>
      </c>
      <c r="F59" s="14">
        <v>7490.7999999999993</v>
      </c>
      <c r="G59" s="15">
        <v>1624.6</v>
      </c>
      <c r="H59" s="14">
        <f t="shared" si="12"/>
        <v>1369841.2999999998</v>
      </c>
      <c r="I59" s="14">
        <v>304515.8</v>
      </c>
      <c r="J59" s="14">
        <v>326371.09999999998</v>
      </c>
      <c r="K59" s="14">
        <v>7813.2</v>
      </c>
      <c r="L59" s="14">
        <v>84579.599999999977</v>
      </c>
      <c r="M59" s="14">
        <v>0</v>
      </c>
      <c r="N59" s="15">
        <v>118.3</v>
      </c>
      <c r="O59" s="14">
        <f t="shared" si="13"/>
        <v>723397.99999999988</v>
      </c>
    </row>
    <row r="60" spans="1:15" s="6" customFormat="1">
      <c r="A60" s="12">
        <v>44286</v>
      </c>
      <c r="B60" s="13">
        <v>651465.10000000009</v>
      </c>
      <c r="C60" s="13">
        <v>596336.20000000019</v>
      </c>
      <c r="D60" s="14">
        <v>60046.69999999999</v>
      </c>
      <c r="E60" s="14">
        <v>126729.5</v>
      </c>
      <c r="F60" s="14">
        <v>8909.1</v>
      </c>
      <c r="G60" s="15">
        <v>2056.3000000000002</v>
      </c>
      <c r="H60" s="14">
        <v>1445542.9000000004</v>
      </c>
      <c r="I60" s="14">
        <v>325847.59999999998</v>
      </c>
      <c r="J60" s="14">
        <v>364319.4</v>
      </c>
      <c r="K60" s="14">
        <v>6175.1</v>
      </c>
      <c r="L60" s="14">
        <v>77202.3</v>
      </c>
      <c r="M60" s="14">
        <v>0</v>
      </c>
      <c r="N60" s="15">
        <v>118.9</v>
      </c>
      <c r="O60" s="14">
        <v>773663.3</v>
      </c>
    </row>
    <row r="61" spans="1:15" s="6" customFormat="1">
      <c r="A61" s="12">
        <v>44377</v>
      </c>
      <c r="B61" s="13">
        <v>675787</v>
      </c>
      <c r="C61" s="13">
        <v>711133.5</v>
      </c>
      <c r="D61" s="14">
        <v>46165.7</v>
      </c>
      <c r="E61" s="14">
        <v>135910.29999999999</v>
      </c>
      <c r="F61" s="14">
        <v>8262.2999999999993</v>
      </c>
      <c r="G61" s="15">
        <v>12617.2</v>
      </c>
      <c r="H61" s="14">
        <f t="shared" ref="H61:H62" si="14">SUM(B61:G61)</f>
        <v>1589876</v>
      </c>
      <c r="I61" s="14">
        <v>329327.2</v>
      </c>
      <c r="J61" s="14">
        <v>403772.80000000005</v>
      </c>
      <c r="K61" s="14">
        <v>12034.199999999997</v>
      </c>
      <c r="L61" s="14">
        <v>76272.399999999965</v>
      </c>
      <c r="M61" s="14">
        <v>0.3</v>
      </c>
      <c r="N61" s="15">
        <v>256.5</v>
      </c>
      <c r="O61" s="14">
        <v>821663.39999999991</v>
      </c>
    </row>
    <row r="62" spans="1:15" s="6" customFormat="1">
      <c r="A62" s="12">
        <v>44440</v>
      </c>
      <c r="B62" s="13">
        <v>742842.7</v>
      </c>
      <c r="C62" s="13">
        <v>731253.20000000007</v>
      </c>
      <c r="D62" s="14">
        <v>55080.500000000007</v>
      </c>
      <c r="E62" s="14">
        <f>104985+25434.6</f>
        <v>130419.6</v>
      </c>
      <c r="F62" s="14">
        <v>2905.4</v>
      </c>
      <c r="G62" s="15">
        <v>12942.8</v>
      </c>
      <c r="H62" s="14">
        <f t="shared" si="14"/>
        <v>1675444.2</v>
      </c>
      <c r="I62" s="14">
        <v>396641.1</v>
      </c>
      <c r="J62" s="14">
        <v>464593.79999999993</v>
      </c>
      <c r="K62" s="14">
        <v>12013.5</v>
      </c>
      <c r="L62" s="14">
        <v>90827.4</v>
      </c>
      <c r="M62" s="14">
        <v>0.3</v>
      </c>
      <c r="N62" s="15">
        <v>266.60000000000002</v>
      </c>
      <c r="O62" s="14">
        <f t="shared" ref="O62" si="15">SUM(I62:N62)</f>
        <v>964342.7</v>
      </c>
    </row>
    <row r="63" spans="1:15" s="6" customFormat="1">
      <c r="A63" s="12">
        <v>44536</v>
      </c>
      <c r="B63" s="13">
        <v>726311.6</v>
      </c>
      <c r="C63" s="13">
        <v>653924</v>
      </c>
      <c r="D63" s="14">
        <v>53288.799999999996</v>
      </c>
      <c r="E63" s="14">
        <f>98996.1+27990.2</f>
        <v>126986.3</v>
      </c>
      <c r="F63" s="14">
        <v>4166.8999999999996</v>
      </c>
      <c r="G63" s="15">
        <v>7992.5</v>
      </c>
      <c r="H63" s="14">
        <f t="shared" ref="H63" si="16">SUM(B63:G63)</f>
        <v>1572670.1</v>
      </c>
      <c r="I63" s="14">
        <v>425242.9</v>
      </c>
      <c r="J63" s="14">
        <v>448324.3</v>
      </c>
      <c r="K63" s="14">
        <v>6305.3999999999987</v>
      </c>
      <c r="L63" s="14">
        <v>107204.4</v>
      </c>
      <c r="M63" s="14">
        <v>0</v>
      </c>
      <c r="N63" s="15">
        <v>158.6</v>
      </c>
      <c r="O63" s="14">
        <f t="shared" ref="O63" si="17">SUM(I63:N63)</f>
        <v>987235.6</v>
      </c>
    </row>
    <row r="64" spans="1:15" s="6" customFormat="1" ht="18">
      <c r="A64" s="12" t="s">
        <v>44</v>
      </c>
      <c r="B64" s="13">
        <v>759429.40000000014</v>
      </c>
      <c r="C64" s="13">
        <v>705309.79999999993</v>
      </c>
      <c r="D64" s="14">
        <v>67981.2</v>
      </c>
      <c r="E64" s="14">
        <v>131122.70000000001</v>
      </c>
      <c r="F64" s="14">
        <v>3094.7</v>
      </c>
      <c r="G64" s="15">
        <v>26601.300000000003</v>
      </c>
      <c r="H64" s="14">
        <v>1693539.1</v>
      </c>
      <c r="I64" s="14">
        <v>435515.00000000006</v>
      </c>
      <c r="J64" s="14">
        <v>464028.4</v>
      </c>
      <c r="K64" s="14">
        <v>27753.299999999996</v>
      </c>
      <c r="L64" s="14">
        <v>107638.7</v>
      </c>
      <c r="M64" s="14">
        <v>0</v>
      </c>
      <c r="N64" s="15">
        <v>89.899999999999991</v>
      </c>
      <c r="O64" s="14">
        <v>1035025.3000000002</v>
      </c>
    </row>
    <row r="65" spans="1:15" s="6" customFormat="1" ht="18">
      <c r="A65" s="12" t="s">
        <v>47</v>
      </c>
      <c r="B65" s="13">
        <v>784047.9</v>
      </c>
      <c r="C65" s="13">
        <v>895670.3</v>
      </c>
      <c r="D65" s="14">
        <v>39435.299999999996</v>
      </c>
      <c r="E65" s="14">
        <v>159184.4</v>
      </c>
      <c r="F65" s="14">
        <v>14305.5</v>
      </c>
      <c r="G65" s="15">
        <v>27800.799999999999</v>
      </c>
      <c r="H65" s="14">
        <v>1920444.2000000002</v>
      </c>
      <c r="I65" s="14">
        <v>419025.5</v>
      </c>
      <c r="J65" s="14">
        <v>489751.59999999992</v>
      </c>
      <c r="K65" s="14">
        <v>5340.6</v>
      </c>
      <c r="L65" s="14">
        <v>111579.29999999999</v>
      </c>
      <c r="M65" s="14">
        <v>0</v>
      </c>
      <c r="N65" s="15">
        <v>80.699999999999989</v>
      </c>
      <c r="O65" s="14">
        <v>1025777.6999999997</v>
      </c>
    </row>
    <row r="66" spans="1:15" s="6" customFormat="1" ht="18">
      <c r="A66" s="12" t="s">
        <v>51</v>
      </c>
      <c r="B66" s="13">
        <v>847875.40000000014</v>
      </c>
      <c r="C66" s="13">
        <v>1047410.7</v>
      </c>
      <c r="D66" s="14">
        <v>83015.299999999988</v>
      </c>
      <c r="E66" s="14">
        <v>149638.90000000002</v>
      </c>
      <c r="F66" s="14">
        <v>22064.199999999997</v>
      </c>
      <c r="G66" s="15">
        <v>27486.1</v>
      </c>
      <c r="H66" s="14">
        <v>2177490.6000000006</v>
      </c>
      <c r="I66" s="14">
        <v>427435.30000000005</v>
      </c>
      <c r="J66" s="14">
        <v>549951.9</v>
      </c>
      <c r="K66" s="14">
        <v>7405.5</v>
      </c>
      <c r="L66" s="14">
        <v>123587.09999999998</v>
      </c>
      <c r="M66" s="14">
        <v>0</v>
      </c>
      <c r="N66" s="15">
        <v>90.1</v>
      </c>
      <c r="O66" s="14">
        <v>1108469.9000000001</v>
      </c>
    </row>
    <row r="67" spans="1:15" s="6" customFormat="1">
      <c r="A67" s="66" t="s">
        <v>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/>
    </row>
  </sheetData>
  <mergeCells count="5">
    <mergeCell ref="A67:O67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70"/>
  <sheetViews>
    <sheetView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L24" sqref="L24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9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9" si="9">SUM(I17:N17)</f>
        <v>415718.1</v>
      </c>
    </row>
    <row r="18" spans="1:15" s="6" customFormat="1">
      <c r="A18" s="44">
        <v>2019</v>
      </c>
      <c r="B18" s="13">
        <v>442464.9</v>
      </c>
      <c r="C18" s="13">
        <v>508679.3</v>
      </c>
      <c r="D18" s="14">
        <v>23681.200000000001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1070136.7999999998</v>
      </c>
      <c r="I18" s="14">
        <v>270265.80000000005</v>
      </c>
      <c r="J18" s="14">
        <v>222431.4</v>
      </c>
      <c r="K18" s="14">
        <v>13628.7</v>
      </c>
      <c r="L18" s="14">
        <v>73425.199999999983</v>
      </c>
      <c r="M18" s="14">
        <v>4674.6000000000004</v>
      </c>
      <c r="N18" s="15">
        <v>207.29999999999998</v>
      </c>
      <c r="O18" s="14">
        <f t="shared" si="9"/>
        <v>584633.00000000012</v>
      </c>
    </row>
    <row r="19" spans="1:15" s="6" customFormat="1">
      <c r="A19" s="44">
        <v>2020</v>
      </c>
      <c r="B19" s="13">
        <v>629948.30000000005</v>
      </c>
      <c r="C19" s="13">
        <v>597242.99999999977</v>
      </c>
      <c r="D19" s="14">
        <v>28337.7</v>
      </c>
      <c r="E19" s="14">
        <f>90869.8+14327.1</f>
        <v>105196.90000000001</v>
      </c>
      <c r="F19" s="14">
        <v>7490.7999999999993</v>
      </c>
      <c r="G19" s="15">
        <v>1624.6</v>
      </c>
      <c r="H19" s="14">
        <f t="shared" si="8"/>
        <v>1369841.2999999998</v>
      </c>
      <c r="I19" s="14">
        <v>304515.8</v>
      </c>
      <c r="J19" s="14">
        <v>326371.09999999998</v>
      </c>
      <c r="K19" s="14">
        <v>7813.2</v>
      </c>
      <c r="L19" s="14">
        <v>84579.599999999977</v>
      </c>
      <c r="M19" s="14">
        <v>0</v>
      </c>
      <c r="N19" s="15">
        <v>118.3</v>
      </c>
      <c r="O19" s="14">
        <f t="shared" si="9"/>
        <v>723397.99999999988</v>
      </c>
    </row>
    <row r="20" spans="1:15" s="6" customFormat="1">
      <c r="A20" s="44">
        <v>2021</v>
      </c>
      <c r="B20" s="13">
        <v>726311.6</v>
      </c>
      <c r="C20" s="13">
        <v>653924</v>
      </c>
      <c r="D20" s="14">
        <v>53288.799999999996</v>
      </c>
      <c r="E20" s="14">
        <f>98996.1+27990.2</f>
        <v>126986.3</v>
      </c>
      <c r="F20" s="14">
        <v>4166.8999999999996</v>
      </c>
      <c r="G20" s="15">
        <v>7992.5</v>
      </c>
      <c r="H20" s="14">
        <f t="shared" ref="H20" si="10">SUM(B20:G20)</f>
        <v>1572670.1</v>
      </c>
      <c r="I20" s="14">
        <v>425242.9</v>
      </c>
      <c r="J20" s="14">
        <v>448324.3</v>
      </c>
      <c r="K20" s="14">
        <v>6305.3999999999987</v>
      </c>
      <c r="L20" s="14">
        <v>107204.4</v>
      </c>
      <c r="M20" s="14">
        <v>0</v>
      </c>
      <c r="N20" s="15">
        <v>158.6</v>
      </c>
      <c r="O20" s="14">
        <f t="shared" ref="O20" si="11">SUM(I20:N20)</f>
        <v>987235.6</v>
      </c>
    </row>
    <row r="21" spans="1:15" s="6" customFormat="1">
      <c r="A21" s="66" t="s">
        <v>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4"/>
      <c r="E52" s="15"/>
      <c r="F52" s="14"/>
      <c r="G52" s="15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4"/>
      <c r="E53" s="15"/>
      <c r="F53" s="14"/>
      <c r="G53" s="15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5"/>
      <c r="O63" s="14"/>
    </row>
    <row r="64" spans="1:15">
      <c r="A64" s="12"/>
      <c r="B64" s="13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5"/>
      <c r="O64" s="14"/>
    </row>
    <row r="65" spans="1:15">
      <c r="A65" s="12"/>
      <c r="B65" s="13"/>
      <c r="C65" s="13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4"/>
    </row>
    <row r="66" spans="1:15">
      <c r="A66" s="16"/>
      <c r="B66" s="17"/>
      <c r="C66" s="17"/>
      <c r="D66" s="17"/>
      <c r="E66" s="17"/>
      <c r="F66" s="17"/>
      <c r="G66" s="18"/>
      <c r="H66" s="13"/>
      <c r="I66" s="17"/>
      <c r="J66" s="17"/>
      <c r="K66" s="17"/>
      <c r="L66" s="17"/>
      <c r="M66" s="17"/>
      <c r="N66" s="18"/>
      <c r="O66" s="13"/>
    </row>
    <row r="67" spans="1:15">
      <c r="A67" s="16"/>
      <c r="B67" s="17"/>
      <c r="C67" s="17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8"/>
      <c r="O67" s="17"/>
    </row>
    <row r="68" spans="1:15">
      <c r="A68" s="19" t="s">
        <v>4</v>
      </c>
      <c r="B68" s="17"/>
      <c r="C68" s="17"/>
      <c r="D68" s="17"/>
      <c r="E68" s="17"/>
      <c r="F68" s="17"/>
      <c r="G68" s="18"/>
      <c r="H68" s="17"/>
      <c r="I68" s="17"/>
      <c r="J68" s="17"/>
      <c r="K68" s="17"/>
      <c r="L68" s="17"/>
      <c r="M68" s="17"/>
      <c r="N68" s="18"/>
      <c r="O68" s="17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mergeCells count="5">
    <mergeCell ref="A21:O21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2016-04-25T06:23:16Z</cp:lastPrinted>
  <dcterms:created xsi:type="dcterms:W3CDTF">2000-09-13T06:16:35Z</dcterms:created>
  <dcterms:modified xsi:type="dcterms:W3CDTF">2023-01-06T10:52:24Z</dcterms:modified>
</cp:coreProperties>
</file>