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<sst xmlns="http://schemas.openxmlformats.org/spreadsheetml/2006/main" count="113" uniqueCount="57">
  <si>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</si>
  <si>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</si>
  <si>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</si>
  <si>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</si>
  <si>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</si>
  <si>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</si>
  <si>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</si>
  <si>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</si>
  <si>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</si>
  <si>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</si>
  <si>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</si>
  <si>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</si>
  <si>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</si>
  <si>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</si>
  <si>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</si>
  <si>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</si>
  <si>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</si>
  <si>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</si>
  <si>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</si>
  <si>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</si>
  <si>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</si>
  <si>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</si>
  <si>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</si>
  <si>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</si>
  <si>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</si>
  <si>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</si>
  <si>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</si>
  <si>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</si>
  <si>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</si>
  <si>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</si>
  <si>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</si>
  <si>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</si>
  <si>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</si>
  <si>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</si>
  <si>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</si>
  <si>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</si>
  <si>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</si>
  <si>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</si>
  <si>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</si>
  <si>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</si>
  <si>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</si>
  <si>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</si>
  <si>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</si>
  <si>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</si>
  <si>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</si>
  <si>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</si>
  <si>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</si>
  <si>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</si>
  <si>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</si>
  <si>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</si>
  <si>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</si>
  <si>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</si>
  <si>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</si>
  <si>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</si>
  <si>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</si>
  <si>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2020</t>
  </si>
  <si>
    <t>Q1-2021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</si>
</sst>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[$-409]mmmm\-yy;@"/>
    <numFmt numFmtId="18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175" fontId="0" fillId="0" borderId="0" xfId="0" applyAlignment="1">
      <alignment/>
    </xf>
    <xf numFmtId="175" fontId="23" fillId="0" borderId="0" xfId="0" applyNumberFormat="1" applyFont="1" applyBorder="1" applyAlignment="1" applyProtection="1">
      <alignment/>
      <protection/>
    </xf>
    <xf numFmtId="175" fontId="24" fillId="0" borderId="0" xfId="0" applyFont="1" applyBorder="1" applyAlignment="1">
      <alignment/>
    </xf>
    <xf numFmtId="175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5" fontId="24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4" fillId="0" borderId="0" xfId="0" applyFont="1" applyAlignment="1">
      <alignment/>
    </xf>
    <xf numFmtId="175" fontId="55" fillId="33" borderId="10" xfId="0" applyFont="1" applyFill="1" applyBorder="1" applyAlignment="1">
      <alignment/>
    </xf>
    <xf numFmtId="17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79" fontId="54" fillId="0" borderId="0" xfId="0" applyNumberFormat="1" applyFont="1" applyAlignment="1">
      <alignment horizontal="left"/>
    </xf>
    <xf numFmtId="0" fontId="42" fillId="0" borderId="0" xfId="45" applyAlignment="1" applyProtection="1">
      <alignment/>
      <protection/>
    </xf>
    <xf numFmtId="175" fontId="42" fillId="0" borderId="11" xfId="45" applyNumberFormat="1" applyBorder="1" applyAlignment="1" applyProtection="1">
      <alignment/>
      <protection/>
    </xf>
    <xf numFmtId="175" fontId="27" fillId="0" borderId="0" xfId="0" applyFont="1" applyBorder="1" applyAlignment="1">
      <alignment horizontal="center"/>
    </xf>
    <xf numFmtId="175" fontId="4" fillId="0" borderId="0" xfId="0" applyFont="1" applyAlignment="1">
      <alignment horizontal="justify" vertical="center"/>
    </xf>
    <xf numFmtId="177" fontId="23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4" fillId="6" borderId="0" xfId="0" applyNumberFormat="1" applyFont="1" applyFill="1" applyAlignment="1">
      <alignment horizontal="right"/>
    </xf>
    <xf numFmtId="175" fontId="56" fillId="0" borderId="0" xfId="0" applyFont="1" applyAlignment="1">
      <alignment/>
    </xf>
    <xf numFmtId="175" fontId="29" fillId="0" borderId="0" xfId="0" applyFont="1" applyAlignment="1">
      <alignment/>
    </xf>
    <xf numFmtId="175" fontId="24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76" fontId="27" fillId="0" borderId="14" xfId="52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7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76" fontId="30" fillId="0" borderId="15" xfId="0" applyNumberFormat="1" applyFont="1" applyBorder="1" applyAlignment="1">
      <alignment/>
    </xf>
    <xf numFmtId="176" fontId="27" fillId="0" borderId="16" xfId="0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6" fontId="30" fillId="0" borderId="12" xfId="0" applyNumberFormat="1" applyFont="1" applyBorder="1" applyAlignment="1">
      <alignment/>
    </xf>
    <xf numFmtId="176" fontId="27" fillId="0" borderId="13" xfId="0" applyNumberFormat="1" applyFont="1" applyBorder="1" applyAlignment="1">
      <alignment/>
    </xf>
    <xf numFmtId="176" fontId="27" fillId="0" borderId="18" xfId="0" applyNumberFormat="1" applyFont="1" applyBorder="1" applyAlignment="1">
      <alignment/>
    </xf>
    <xf numFmtId="175" fontId="30" fillId="0" borderId="0" xfId="0" applyFont="1" applyBorder="1" applyAlignment="1">
      <alignment/>
    </xf>
    <xf numFmtId="175" fontId="30" fillId="0" borderId="19" xfId="0" applyFont="1" applyBorder="1" applyAlignment="1">
      <alignment/>
    </xf>
    <xf numFmtId="181" fontId="27" fillId="0" borderId="0" xfId="0" applyNumberFormat="1" applyFont="1" applyBorder="1" applyAlignment="1" applyProtection="1">
      <alignment/>
      <protection/>
    </xf>
    <xf numFmtId="175" fontId="27" fillId="0" borderId="0" xfId="0" applyNumberFormat="1" applyFont="1" applyBorder="1" applyAlignment="1" applyProtection="1">
      <alignment horizontal="left"/>
      <protection/>
    </xf>
    <xf numFmtId="175" fontId="27" fillId="0" borderId="0" xfId="0" applyFont="1" applyBorder="1" applyAlignment="1">
      <alignment/>
    </xf>
    <xf numFmtId="175" fontId="27" fillId="0" borderId="0" xfId="0" applyNumberFormat="1" applyFont="1" applyBorder="1" applyAlignment="1" applyProtection="1">
      <alignment horizontal="center"/>
      <protection/>
    </xf>
    <xf numFmtId="181" fontId="27" fillId="0" borderId="0" xfId="0" applyNumberFormat="1" applyFont="1" applyBorder="1" applyAlignment="1" applyProtection="1">
      <alignment horizontal="center"/>
      <protection/>
    </xf>
    <xf numFmtId="176" fontId="30" fillId="0" borderId="14" xfId="52" applyNumberFormat="1" applyFont="1" applyBorder="1" applyAlignment="1">
      <alignment horizontal="center"/>
    </xf>
    <xf numFmtId="175" fontId="57" fillId="0" borderId="0" xfId="0" applyFont="1" applyAlignment="1">
      <alignment/>
    </xf>
    <xf numFmtId="0" fontId="42" fillId="6" borderId="0" xfId="45" applyFill="1" applyAlignment="1" applyProtection="1">
      <alignment/>
      <protection/>
    </xf>
    <xf numFmtId="175" fontId="58" fillId="0" borderId="0" xfId="0" applyFont="1" applyBorder="1" applyAlignment="1">
      <alignment horizontal="center" vertical="center"/>
    </xf>
    <xf numFmtId="175" fontId="29" fillId="0" borderId="0" xfId="0" applyFont="1" applyBorder="1" applyAlignment="1">
      <alignment/>
    </xf>
    <xf numFmtId="182" fontId="27" fillId="0" borderId="14" xfId="0" applyNumberFormat="1" applyFont="1" applyFill="1" applyBorder="1" applyAlignment="1" applyProtection="1" quotePrefix="1">
      <alignment horizontal="left"/>
      <protection/>
    </xf>
    <xf numFmtId="175" fontId="23" fillId="34" borderId="20" xfId="0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 wrapText="1"/>
    </xf>
    <xf numFmtId="176" fontId="34" fillId="34" borderId="14" xfId="0" applyNumberFormat="1" applyFont="1" applyFill="1" applyBorder="1" applyAlignment="1">
      <alignment horizontal="center" vertical="center"/>
    </xf>
    <xf numFmtId="175" fontId="23" fillId="0" borderId="11" xfId="0" applyFont="1" applyBorder="1" applyAlignment="1">
      <alignment horizontal="center"/>
    </xf>
    <xf numFmtId="175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7">
      <selection activeCell="E25" sqref="E25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44286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56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55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64"/>
  <sheetViews>
    <sheetView zoomScalePageLayoutView="0" workbookViewId="0" topLeftCell="A1">
      <pane xSplit="1" ySplit="4" topLeftCell="J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3" sqref="A163:IV163"/>
    </sheetView>
  </sheetViews>
  <sheetFormatPr defaultColWidth="11.5546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 aca="true" t="shared" si="3" ref="K153:K160"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 t="shared" si="3"/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 t="shared" si="3"/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 t="shared" si="3"/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 t="shared" si="3"/>
        <v>1271976.4</v>
      </c>
    </row>
    <row r="158" spans="1:11" s="27" customFormat="1" ht="15.75">
      <c r="A158" s="49">
        <v>44135</v>
      </c>
      <c r="B158" s="29">
        <v>224300.4</v>
      </c>
      <c r="C158" s="29">
        <v>38801.7</v>
      </c>
      <c r="D158" s="29">
        <v>98352</v>
      </c>
      <c r="E158" s="29">
        <v>370952.5</v>
      </c>
      <c r="F158" s="29">
        <f>12866.6+17362.9</f>
        <v>30229.5</v>
      </c>
      <c r="G158" s="29">
        <v>25544.8</v>
      </c>
      <c r="H158" s="29">
        <v>1207.8</v>
      </c>
      <c r="I158" s="29">
        <v>14275.5</v>
      </c>
      <c r="J158" s="29">
        <f>5701.2+1445+95909.1+13211.1+13624.1+3225.3+341932.4</f>
        <v>475048.20000000007</v>
      </c>
      <c r="K158" s="26">
        <f t="shared" si="3"/>
        <v>1278712.4000000001</v>
      </c>
    </row>
    <row r="159" spans="1:11" s="27" customFormat="1" ht="15.75">
      <c r="A159" s="49">
        <v>44165</v>
      </c>
      <c r="B159" s="29">
        <v>223097.3</v>
      </c>
      <c r="C159" s="29">
        <v>39328.3</v>
      </c>
      <c r="D159" s="29">
        <v>104296.8</v>
      </c>
      <c r="E159" s="29">
        <v>366651.8</v>
      </c>
      <c r="F159" s="29">
        <f>13665.9+17199.3</f>
        <v>30865.199999999997</v>
      </c>
      <c r="G159" s="29">
        <v>22665.8</v>
      </c>
      <c r="H159" s="29">
        <v>1103</v>
      </c>
      <c r="I159" s="29">
        <v>12925.9</v>
      </c>
      <c r="J159" s="29">
        <f>5798.5+1432.6+95517.4+13354.6+11747.5+3155.6+364433.2</f>
        <v>495439.4</v>
      </c>
      <c r="K159" s="26">
        <f t="shared" si="3"/>
        <v>1296373.5</v>
      </c>
    </row>
    <row r="160" spans="1:11" s="27" customFormat="1" ht="15.75">
      <c r="A160" s="49">
        <v>44196</v>
      </c>
      <c r="B160" s="29">
        <v>225273.7</v>
      </c>
      <c r="C160" s="29">
        <v>39059.9</v>
      </c>
      <c r="D160" s="29">
        <v>104490.2</v>
      </c>
      <c r="E160" s="29">
        <v>387530.8</v>
      </c>
      <c r="F160" s="29">
        <f>9966.3+15204.7</f>
        <v>25171</v>
      </c>
      <c r="G160" s="29">
        <v>23159.8</v>
      </c>
      <c r="H160" s="29">
        <v>1128.6</v>
      </c>
      <c r="I160" s="29">
        <v>9909.2</v>
      </c>
      <c r="J160" s="29">
        <f>5766.8+1360.2+96531.6+12221+11589.6+2986+364959.1</f>
        <v>495414.3</v>
      </c>
      <c r="K160" s="26">
        <f t="shared" si="3"/>
        <v>1311137.5</v>
      </c>
    </row>
    <row r="161" spans="1:11" s="27" customFormat="1" ht="15.75">
      <c r="A161" s="49">
        <v>44197</v>
      </c>
      <c r="B161" s="29">
        <v>229956.1</v>
      </c>
      <c r="C161" s="29">
        <v>40166.5</v>
      </c>
      <c r="D161" s="29">
        <v>100055.1</v>
      </c>
      <c r="E161" s="29">
        <v>406718.9</v>
      </c>
      <c r="F161" s="29">
        <f>9676.4+15765.4</f>
        <v>25441.8</v>
      </c>
      <c r="G161" s="29">
        <v>22576.9</v>
      </c>
      <c r="H161" s="29">
        <v>1276.7</v>
      </c>
      <c r="I161" s="29">
        <v>8102.9</v>
      </c>
      <c r="J161" s="29">
        <f>5783.4+1352.7+97464.7+11009+13764.5+3337.9+363674.2</f>
        <v>496386.4</v>
      </c>
      <c r="K161" s="26">
        <f>SUM(B161:J161)</f>
        <v>1330681.3</v>
      </c>
    </row>
    <row r="162" spans="1:11" s="27" customFormat="1" ht="15.75">
      <c r="A162" s="49">
        <v>44255</v>
      </c>
      <c r="B162" s="29">
        <v>233485.6</v>
      </c>
      <c r="C162" s="29">
        <v>43218.7</v>
      </c>
      <c r="D162" s="29">
        <v>134730.8</v>
      </c>
      <c r="E162" s="29">
        <v>416050.1</v>
      </c>
      <c r="F162" s="29">
        <f>9676.9+15274.6</f>
        <v>24951.5</v>
      </c>
      <c r="G162" s="29">
        <v>20732</v>
      </c>
      <c r="H162" s="29">
        <v>1385.5</v>
      </c>
      <c r="I162" s="29">
        <v>7561.7</v>
      </c>
      <c r="J162" s="29">
        <f>5882+1341.5+97445.3+9977.4+11671.9+3222.7+376423.6</f>
        <v>505964.39999999997</v>
      </c>
      <c r="K162" s="26">
        <f>SUM(B162:J162)</f>
        <v>1388080.2999999998</v>
      </c>
    </row>
    <row r="163" spans="1:11" s="27" customFormat="1" ht="15.75">
      <c r="A163" s="49">
        <v>44286</v>
      </c>
      <c r="B163" s="29">
        <v>237881.7</v>
      </c>
      <c r="C163" s="29">
        <v>47239.4</v>
      </c>
      <c r="D163" s="29">
        <v>121658.8</v>
      </c>
      <c r="E163" s="29">
        <v>452716</v>
      </c>
      <c r="F163" s="29">
        <f>9579.5+17042.8</f>
        <v>26622.3</v>
      </c>
      <c r="G163" s="29">
        <v>19065.1</v>
      </c>
      <c r="H163" s="29">
        <v>1263.6</v>
      </c>
      <c r="I163" s="29">
        <v>7505.5</v>
      </c>
      <c r="J163" s="29">
        <f>7619.5+1352.3+101906.5+11934.7+13750.3+3127+381536.8</f>
        <v>521227.1</v>
      </c>
      <c r="K163" s="26">
        <f>SUM(B163:J163)</f>
        <v>1435179.5</v>
      </c>
    </row>
    <row r="164" spans="1:11" s="27" customFormat="1" ht="15.75">
      <c r="A164" s="34" t="s">
        <v>49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9"/>
  <sheetViews>
    <sheetView zoomScalePageLayoutView="0" workbookViewId="0" topLeftCell="A1">
      <pane xSplit="1" ySplit="4" topLeftCell="J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7" sqref="A57:IV57"/>
    </sheetView>
  </sheetViews>
  <sheetFormatPr defaultColWidth="11.5546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57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49">
        <v>44196</v>
      </c>
      <c r="B56" s="29">
        <v>225273.7</v>
      </c>
      <c r="C56" s="29">
        <v>39059.9</v>
      </c>
      <c r="D56" s="29">
        <v>104490.2</v>
      </c>
      <c r="E56" s="29">
        <v>387530.8</v>
      </c>
      <c r="F56" s="29">
        <f>9966.3+15204.7</f>
        <v>25171</v>
      </c>
      <c r="G56" s="29">
        <v>23159.8</v>
      </c>
      <c r="H56" s="29">
        <v>1128.6</v>
      </c>
      <c r="I56" s="29">
        <v>9909.2</v>
      </c>
      <c r="J56" s="29">
        <f>5766.8+1360.2+96531.6+12221+11589.6+2986+364959.1</f>
        <v>495414.3</v>
      </c>
      <c r="K56" s="26">
        <f t="shared" si="1"/>
        <v>1311137.5</v>
      </c>
    </row>
    <row r="57" spans="1:11" s="27" customFormat="1" ht="15.75">
      <c r="A57" s="49">
        <v>44286</v>
      </c>
      <c r="B57" s="29">
        <v>237881.7</v>
      </c>
      <c r="C57" s="29">
        <v>47239.4</v>
      </c>
      <c r="D57" s="29">
        <v>121658.8</v>
      </c>
      <c r="E57" s="29">
        <v>452716</v>
      </c>
      <c r="F57" s="29">
        <f>9579.5+17042.8</f>
        <v>26622.3</v>
      </c>
      <c r="G57" s="29">
        <v>19065.1</v>
      </c>
      <c r="H57" s="29">
        <v>1263.6</v>
      </c>
      <c r="I57" s="29">
        <v>7505.5</v>
      </c>
      <c r="J57" s="29">
        <f>7619.5+1352.3+101906.5+11934.7+13750.3+3127+381536.8</f>
        <v>521227.1</v>
      </c>
      <c r="K57" s="26">
        <f t="shared" si="1"/>
        <v>1435179.5</v>
      </c>
    </row>
    <row r="58" spans="1:11" s="27" customFormat="1" ht="15.75">
      <c r="A58" s="31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3"/>
    </row>
    <row r="59" spans="1:11" s="27" customFormat="1" ht="15.75">
      <c r="A59" s="34" t="s">
        <v>49</v>
      </c>
      <c r="B59" s="35"/>
      <c r="C59" s="35"/>
      <c r="D59" s="35"/>
      <c r="E59" s="35"/>
      <c r="F59" s="35"/>
      <c r="G59" s="35"/>
      <c r="H59" s="35"/>
      <c r="I59" s="35"/>
      <c r="J59" s="35"/>
      <c r="K59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9"/>
  <sheetViews>
    <sheetView zoomScalePageLayoutView="0" workbookViewId="0" topLeftCell="A1">
      <pane xSplit="1" ySplit="4" topLeftCell="K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11.5546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" customHeight="1">
      <c r="A17" s="30" t="s">
        <v>55</v>
      </c>
      <c r="B17" s="29">
        <v>225273.7</v>
      </c>
      <c r="C17" s="29">
        <v>39059.9</v>
      </c>
      <c r="D17" s="29">
        <v>104490.2</v>
      </c>
      <c r="E17" s="29">
        <v>387530.8</v>
      </c>
      <c r="F17" s="29">
        <f>9966.3+15204.7</f>
        <v>25171</v>
      </c>
      <c r="G17" s="29">
        <v>23159.8</v>
      </c>
      <c r="H17" s="29">
        <v>1128.6</v>
      </c>
      <c r="I17" s="29">
        <v>9909.2</v>
      </c>
      <c r="J17" s="29">
        <f>5766.8+1360.2+96531.6+12221+11589.6+2986+364959.1</f>
        <v>495414.3</v>
      </c>
      <c r="K17" s="26">
        <f>SUM(B17:J17)</f>
        <v>1311137.5</v>
      </c>
    </row>
    <row r="18" spans="1:11" s="27" customFormat="1" ht="15.75">
      <c r="A18" s="31" t="s">
        <v>48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1" s="27" customFormat="1" ht="15.75">
      <c r="A19" s="34" t="s">
        <v>49</v>
      </c>
      <c r="B19" s="35"/>
      <c r="C19" s="35"/>
      <c r="D19" s="35"/>
      <c r="E19" s="35"/>
      <c r="F19" s="35"/>
      <c r="G19" s="35"/>
      <c r="H19" s="35"/>
      <c r="I19" s="35"/>
      <c r="J19" s="35"/>
      <c r="K19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2021-07-09T12:53:50Z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