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R17" i="6" l="1"/>
  <c r="S17" i="6" s="1"/>
  <c r="Q17" i="6"/>
  <c r="L17" i="6"/>
  <c r="B17" i="6"/>
  <c r="S53" i="5"/>
  <c r="R53" i="5"/>
  <c r="Q53" i="5"/>
  <c r="L53" i="5"/>
  <c r="B53" i="5"/>
  <c r="S149" i="4"/>
  <c r="R149" i="4"/>
  <c r="Q149" i="4"/>
  <c r="L149" i="4"/>
  <c r="B149" i="4"/>
  <c r="R148" i="4" l="1"/>
  <c r="Q148" i="4"/>
  <c r="L148" i="4"/>
  <c r="S148" i="4" s="1"/>
  <c r="B148" i="4"/>
  <c r="R147" i="4" l="1"/>
  <c r="Q147" i="4"/>
  <c r="S147" i="4" s="1"/>
  <c r="L147" i="4"/>
  <c r="B147" i="4"/>
  <c r="R52" i="5" l="1"/>
  <c r="Q52" i="5"/>
  <c r="L52" i="5"/>
  <c r="B52" i="5"/>
  <c r="S52" i="5" s="1"/>
  <c r="R146" i="4"/>
  <c r="Q146" i="4"/>
  <c r="L146" i="4"/>
  <c r="S146" i="4" s="1"/>
  <c r="B146" i="4"/>
  <c r="R145" i="4" l="1"/>
  <c r="Q145" i="4"/>
  <c r="L145" i="4"/>
  <c r="S145" i="4" s="1"/>
  <c r="B145" i="4"/>
  <c r="R51" i="5" l="1"/>
  <c r="Q51" i="5"/>
  <c r="L51" i="5"/>
  <c r="B51" i="5"/>
  <c r="R50" i="5"/>
  <c r="Q50" i="5"/>
  <c r="L50" i="5"/>
  <c r="B50" i="5"/>
  <c r="R49" i="5"/>
  <c r="Q49" i="5"/>
  <c r="L49" i="5"/>
  <c r="B49" i="5"/>
  <c r="L48" i="5"/>
  <c r="S48" i="5" s="1"/>
  <c r="L47" i="5"/>
  <c r="S47" i="5" s="1"/>
  <c r="L46" i="5"/>
  <c r="S46" i="5" s="1"/>
  <c r="R144" i="4"/>
  <c r="Q144" i="4"/>
  <c r="L144" i="4"/>
  <c r="B144" i="4"/>
  <c r="S144" i="4" s="1"/>
  <c r="S49" i="5" l="1"/>
  <c r="S50" i="5"/>
  <c r="S51" i="5"/>
  <c r="S143" i="4"/>
  <c r="L143" i="4"/>
  <c r="R143" i="4"/>
  <c r="Q143" i="4"/>
  <c r="B143" i="4"/>
  <c r="L142" i="4" l="1"/>
  <c r="S142" i="4"/>
  <c r="R142" i="4"/>
  <c r="Q142" i="4"/>
  <c r="B142" i="4"/>
  <c r="L141" i="4" l="1"/>
  <c r="S141" i="4" s="1"/>
  <c r="R141" i="4"/>
  <c r="Q141" i="4"/>
  <c r="B141" i="4"/>
  <c r="S139" i="4" l="1"/>
  <c r="S140" i="4"/>
  <c r="L139" i="4"/>
  <c r="L140" i="4"/>
  <c r="R140" i="4"/>
  <c r="Q140" i="4"/>
  <c r="B140" i="4"/>
  <c r="L138" i="4" l="1"/>
  <c r="S138" i="4"/>
  <c r="R16" i="6" l="1"/>
  <c r="Q16" i="6"/>
  <c r="L16" i="6"/>
  <c r="B16" i="6"/>
  <c r="S16" i="6" s="1"/>
  <c r="R137" i="4"/>
  <c r="Q137" i="4"/>
  <c r="L137" i="4"/>
  <c r="B137" i="4"/>
  <c r="S137" i="4" l="1"/>
  <c r="L136" i="4"/>
  <c r="R136" i="4"/>
  <c r="Q136" i="4"/>
  <c r="B136" i="4"/>
  <c r="S136" i="4" l="1"/>
  <c r="L135" i="4"/>
  <c r="R135" i="4"/>
  <c r="Q135" i="4"/>
  <c r="B135" i="4"/>
  <c r="S135" i="4" l="1"/>
  <c r="L134" i="4"/>
  <c r="S134" i="4" s="1"/>
  <c r="L133" i="4" l="1"/>
  <c r="S133" i="4" s="1"/>
  <c r="S15" i="6" l="1"/>
  <c r="L15" i="6"/>
  <c r="L45" i="5" l="1"/>
  <c r="S45" i="5" s="1"/>
  <c r="L132" i="4"/>
  <c r="S132" i="4" s="1"/>
  <c r="L125" i="4"/>
  <c r="L129" i="4" l="1"/>
  <c r="S129" i="4" s="1"/>
  <c r="L130" i="4"/>
  <c r="S130" i="4" s="1"/>
  <c r="L131" i="4"/>
  <c r="S131" i="4" s="1"/>
  <c r="L128" i="4" l="1"/>
  <c r="S128" i="4" s="1"/>
  <c r="L13" i="6" l="1"/>
  <c r="S13" i="6" s="1"/>
  <c r="L14" i="6"/>
  <c r="S14" i="6" s="1"/>
  <c r="L12" i="6"/>
  <c r="S12" i="6" s="1"/>
  <c r="L11" i="6"/>
  <c r="S11" i="6" s="1"/>
  <c r="L10" i="6"/>
  <c r="S10" i="6" s="1"/>
  <c r="L9" i="6"/>
  <c r="S9" i="6" s="1"/>
  <c r="L8" i="6"/>
  <c r="S8" i="6" s="1"/>
  <c r="L7" i="6"/>
  <c r="S7" i="6" s="1"/>
  <c r="L6" i="6"/>
  <c r="S6" i="6" s="1"/>
  <c r="L44" i="5"/>
  <c r="S44" i="5" s="1"/>
  <c r="L43" i="5"/>
  <c r="S43" i="5" s="1"/>
  <c r="L42" i="5"/>
  <c r="S42" i="5" s="1"/>
  <c r="L41" i="5"/>
  <c r="S41" i="5" s="1"/>
  <c r="L40" i="5"/>
  <c r="S40" i="5" s="1"/>
  <c r="L39" i="5"/>
  <c r="S39" i="5" s="1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L31" i="5"/>
  <c r="S31" i="5" s="1"/>
  <c r="L30" i="5"/>
  <c r="S30" i="5" s="1"/>
  <c r="L29" i="5"/>
  <c r="S29" i="5" s="1"/>
  <c r="L28" i="5"/>
  <c r="S28" i="5" s="1"/>
  <c r="L27" i="5"/>
  <c r="S27" i="5" s="1"/>
  <c r="L26" i="5"/>
  <c r="S26" i="5" s="1"/>
  <c r="L25" i="5"/>
  <c r="S25" i="5" s="1"/>
  <c r="L24" i="5"/>
  <c r="S24" i="5" s="1"/>
  <c r="L23" i="5"/>
  <c r="S23" i="5" s="1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L15" i="5"/>
  <c r="S15" i="5" s="1"/>
  <c r="L14" i="5"/>
  <c r="S14" i="5" s="1"/>
  <c r="L13" i="5"/>
  <c r="S13" i="5" s="1"/>
  <c r="L12" i="5"/>
  <c r="S12" i="5" s="1"/>
  <c r="L11" i="5"/>
  <c r="S11" i="5" s="1"/>
  <c r="L10" i="5"/>
  <c r="S10" i="5" s="1"/>
  <c r="L9" i="5"/>
  <c r="S9" i="5" s="1"/>
  <c r="L8" i="5"/>
  <c r="S8" i="5" s="1"/>
  <c r="L7" i="5"/>
  <c r="S7" i="5" s="1"/>
  <c r="L6" i="5"/>
  <c r="S6" i="5" s="1"/>
  <c r="L6" i="4"/>
  <c r="S6" i="4" s="1"/>
  <c r="L7" i="4"/>
  <c r="S7" i="4" s="1"/>
  <c r="L8" i="4"/>
  <c r="S8" i="4" s="1"/>
  <c r="L9" i="4"/>
  <c r="S9" i="4" s="1"/>
  <c r="L10" i="4"/>
  <c r="S10" i="4" s="1"/>
  <c r="L11" i="4"/>
  <c r="S11" i="4" s="1"/>
  <c r="L12" i="4"/>
  <c r="S12" i="4" s="1"/>
  <c r="L13" i="4"/>
  <c r="S13" i="4" s="1"/>
  <c r="L14" i="4"/>
  <c r="S14" i="4" s="1"/>
  <c r="L15" i="4"/>
  <c r="S15" i="4" s="1"/>
  <c r="L16" i="4"/>
  <c r="S16" i="4" s="1"/>
  <c r="L17" i="4"/>
  <c r="S17" i="4" s="1"/>
  <c r="L18" i="4"/>
  <c r="S18" i="4" s="1"/>
  <c r="L19" i="4"/>
  <c r="S19" i="4" s="1"/>
  <c r="L20" i="4"/>
  <c r="S20" i="4" s="1"/>
  <c r="L21" i="4"/>
  <c r="S21" i="4" s="1"/>
  <c r="L22" i="4"/>
  <c r="S22" i="4" s="1"/>
  <c r="L23" i="4"/>
  <c r="S23" i="4" s="1"/>
  <c r="L24" i="4"/>
  <c r="S24" i="4" s="1"/>
  <c r="L25" i="4"/>
  <c r="S25" i="4" s="1"/>
  <c r="L26" i="4"/>
  <c r="S26" i="4" s="1"/>
  <c r="L27" i="4"/>
  <c r="S27" i="4" s="1"/>
  <c r="L28" i="4"/>
  <c r="S28" i="4" s="1"/>
  <c r="L29" i="4"/>
  <c r="S29" i="4" s="1"/>
  <c r="L30" i="4"/>
  <c r="S30" i="4" s="1"/>
  <c r="L31" i="4"/>
  <c r="S31" i="4" s="1"/>
  <c r="L32" i="4"/>
  <c r="S32" i="4" s="1"/>
  <c r="L33" i="4"/>
  <c r="S33" i="4" s="1"/>
  <c r="L34" i="4"/>
  <c r="S34" i="4" s="1"/>
  <c r="L35" i="4"/>
  <c r="S35" i="4" s="1"/>
  <c r="L36" i="4"/>
  <c r="S36" i="4" s="1"/>
  <c r="L37" i="4"/>
  <c r="S37" i="4" s="1"/>
  <c r="L38" i="4"/>
  <c r="S38" i="4" s="1"/>
  <c r="L39" i="4"/>
  <c r="S39" i="4" s="1"/>
  <c r="L40" i="4"/>
  <c r="S40" i="4" s="1"/>
  <c r="L41" i="4"/>
  <c r="S41" i="4" s="1"/>
  <c r="L42" i="4"/>
  <c r="S42" i="4" s="1"/>
  <c r="L43" i="4"/>
  <c r="S43" i="4" s="1"/>
  <c r="L44" i="4"/>
  <c r="S44" i="4" s="1"/>
  <c r="L45" i="4"/>
  <c r="S45" i="4" s="1"/>
  <c r="L46" i="4"/>
  <c r="S46" i="4" s="1"/>
  <c r="L47" i="4"/>
  <c r="S47" i="4" s="1"/>
  <c r="L48" i="4"/>
  <c r="S48" i="4" s="1"/>
  <c r="L49" i="4"/>
  <c r="S49" i="4" s="1"/>
  <c r="L50" i="4"/>
  <c r="S50" i="4" s="1"/>
  <c r="L51" i="4"/>
  <c r="S51" i="4" s="1"/>
  <c r="L52" i="4"/>
  <c r="S52" i="4" s="1"/>
  <c r="L53" i="4"/>
  <c r="S53" i="4" s="1"/>
  <c r="L54" i="4"/>
  <c r="S54" i="4" s="1"/>
  <c r="L55" i="4"/>
  <c r="S55" i="4" s="1"/>
  <c r="L56" i="4"/>
  <c r="S56" i="4" s="1"/>
  <c r="L57" i="4"/>
  <c r="S57" i="4" s="1"/>
  <c r="L58" i="4"/>
  <c r="S58" i="4" s="1"/>
  <c r="L59" i="4"/>
  <c r="S59" i="4" s="1"/>
  <c r="L60" i="4"/>
  <c r="S60" i="4" s="1"/>
  <c r="L61" i="4"/>
  <c r="S61" i="4" s="1"/>
  <c r="L62" i="4"/>
  <c r="S62" i="4" s="1"/>
  <c r="L63" i="4"/>
  <c r="S63" i="4" s="1"/>
  <c r="L64" i="4"/>
  <c r="S64" i="4" s="1"/>
  <c r="L65" i="4"/>
  <c r="S65" i="4" s="1"/>
  <c r="L66" i="4"/>
  <c r="S66" i="4" s="1"/>
  <c r="L67" i="4"/>
  <c r="S67" i="4" s="1"/>
  <c r="L68" i="4"/>
  <c r="S68" i="4" s="1"/>
  <c r="L69" i="4"/>
  <c r="S69" i="4" s="1"/>
  <c r="L70" i="4"/>
  <c r="S70" i="4" s="1"/>
  <c r="L71" i="4"/>
  <c r="S71" i="4" s="1"/>
  <c r="L72" i="4"/>
  <c r="S72" i="4" s="1"/>
  <c r="L73" i="4"/>
  <c r="S73" i="4" s="1"/>
  <c r="L74" i="4"/>
  <c r="S74" i="4" s="1"/>
  <c r="L75" i="4"/>
  <c r="S75" i="4" s="1"/>
  <c r="L76" i="4"/>
  <c r="S76" i="4" s="1"/>
  <c r="L77" i="4"/>
  <c r="S77" i="4" s="1"/>
  <c r="L78" i="4"/>
  <c r="S78" i="4" s="1"/>
  <c r="L79" i="4"/>
  <c r="S79" i="4" s="1"/>
  <c r="L80" i="4"/>
  <c r="S80" i="4" s="1"/>
  <c r="L81" i="4"/>
  <c r="S81" i="4" s="1"/>
  <c r="L82" i="4"/>
  <c r="S82" i="4" s="1"/>
  <c r="L83" i="4"/>
  <c r="S83" i="4" s="1"/>
  <c r="L84" i="4"/>
  <c r="S84" i="4" s="1"/>
  <c r="L85" i="4"/>
  <c r="S85" i="4" s="1"/>
  <c r="L86" i="4"/>
  <c r="S86" i="4" s="1"/>
  <c r="L87" i="4"/>
  <c r="S87" i="4" s="1"/>
  <c r="L88" i="4"/>
  <c r="S88" i="4" s="1"/>
  <c r="L89" i="4"/>
  <c r="S89" i="4" s="1"/>
  <c r="L90" i="4"/>
  <c r="S90" i="4" s="1"/>
  <c r="L91" i="4"/>
  <c r="S91" i="4" s="1"/>
  <c r="L92" i="4"/>
  <c r="S92" i="4" s="1"/>
  <c r="L93" i="4"/>
  <c r="S93" i="4" s="1"/>
  <c r="L94" i="4"/>
  <c r="S94" i="4" s="1"/>
  <c r="L95" i="4"/>
  <c r="S95" i="4" s="1"/>
  <c r="L96" i="4"/>
  <c r="S96" i="4" s="1"/>
  <c r="L97" i="4"/>
  <c r="S97" i="4" s="1"/>
  <c r="L98" i="4"/>
  <c r="S98" i="4" s="1"/>
  <c r="L99" i="4"/>
  <c r="S99" i="4" s="1"/>
  <c r="L100" i="4"/>
  <c r="S100" i="4" s="1"/>
  <c r="L101" i="4"/>
  <c r="S101" i="4" s="1"/>
  <c r="L102" i="4"/>
  <c r="S102" i="4" s="1"/>
  <c r="L103" i="4"/>
  <c r="S103" i="4" s="1"/>
  <c r="L104" i="4"/>
  <c r="S104" i="4" s="1"/>
  <c r="L105" i="4"/>
  <c r="S105" i="4" s="1"/>
  <c r="L106" i="4"/>
  <c r="S106" i="4" s="1"/>
  <c r="L107" i="4"/>
  <c r="S107" i="4" s="1"/>
  <c r="L108" i="4"/>
  <c r="S108" i="4" s="1"/>
  <c r="L109" i="4"/>
  <c r="S109" i="4" s="1"/>
  <c r="L110" i="4"/>
  <c r="S110" i="4" s="1"/>
  <c r="L111" i="4"/>
  <c r="S111" i="4" s="1"/>
  <c r="L112" i="4"/>
  <c r="S112" i="4" s="1"/>
  <c r="L113" i="4"/>
  <c r="S113" i="4" s="1"/>
  <c r="L127" i="4"/>
  <c r="L126" i="4"/>
  <c r="L124" i="4"/>
  <c r="L123" i="4"/>
  <c r="S123" i="4" s="1"/>
  <c r="L122" i="4"/>
  <c r="L121" i="4"/>
  <c r="L120" i="4"/>
  <c r="S120" i="4" s="1"/>
  <c r="L119" i="4"/>
  <c r="L118" i="4"/>
  <c r="L117" i="4"/>
  <c r="L116" i="4"/>
  <c r="L115" i="4"/>
  <c r="L114" i="4"/>
  <c r="S114" i="4" s="1"/>
  <c r="S122" i="4" l="1"/>
  <c r="S127" i="4"/>
  <c r="S124" i="4"/>
  <c r="S126" i="4"/>
  <c r="S115" i="4"/>
  <c r="S117" i="4"/>
  <c r="S119" i="4"/>
  <c r="S121" i="4"/>
  <c r="S125" i="4"/>
  <c r="S116" i="4"/>
  <c r="S118" i="4"/>
</calcChain>
</file>

<file path=xl/sharedStrings.xml><?xml version="1.0" encoding="utf-8"?>
<sst xmlns="http://schemas.openxmlformats.org/spreadsheetml/2006/main" count="868" uniqueCount="67">
  <si>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</si>
  <si>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</si>
  <si>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</si>
  <si>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</si>
  <si>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</si>
  <si>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</si>
  <si>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</si>
  <si>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</si>
  <si>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</si>
  <si>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</si>
  <si>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</si>
  <si>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</si>
  <si>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</si>
  <si>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</si>
  <si>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</si>
  <si>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</si>
  <si>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</si>
  <si>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</si>
  <si>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</si>
  <si>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</si>
  <si>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</si>
  <si>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</si>
  <si>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</si>
  <si>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</si>
  <si>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</si>
  <si>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</si>
  <si>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</si>
  <si>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</si>
  <si>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</si>
  <si>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</si>
  <si>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</si>
  <si>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</si>
  <si>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</si>
  <si>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</si>
  <si>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</si>
  <si>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</si>
  <si>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</si>
  <si>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</si>
  <si>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</si>
  <si>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</si>
  <si>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</si>
  <si>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</si>
  <si>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</si>
  <si>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</si>
  <si>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</si>
  <si>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</si>
  <si>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</si>
  <si>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</si>
  <si>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</si>
  <si>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</si>
  <si>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</si>
  <si>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</si>
  <si>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</si>
  <si>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</si>
  <si>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</si>
  <si>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</si>
  <si>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</si>
  <si>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</si>
  <si>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</si>
  <si>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</si>
  <si>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</si>
  <si>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</si>
  <si>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</si>
  <si>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</si>
  <si>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</si>
  <si>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Q4-2019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</si>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</sst>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9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43830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65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66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50"/>
  <sheetViews>
    <sheetView workbookViewId="0">
      <pane xSplit="1" ySplit="5" topLeftCell="B146" activePane="bottomRight" state="frozen"/>
      <selection pane="topRight" activeCell="B1" sqref="B1"/>
      <selection pane="bottomLeft" activeCell="A6" sqref="A6"/>
      <selection pane="bottomRight" activeCell="A149" sqref="A149:XFD149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6" width="21.44140625" customWidth="1"/>
    <col min="17" max="17" width="12.77734375" customWidth="1"/>
    <col min="18" max="18" width="15.33203125" customWidth="1"/>
    <col min="19" max="19" width="13.44140625" customWidth="1"/>
  </cols>
  <sheetData>
    <row r="1" spans="1:19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</row>
    <row r="2" spans="1:19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19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63</v>
      </c>
      <c r="P4" s="70" t="s">
        <v>64</v>
      </c>
      <c r="Q4" s="70" t="s">
        <v>46</v>
      </c>
      <c r="R4" s="72" t="s">
        <v>16</v>
      </c>
      <c r="S4" s="74" t="s">
        <v>9</v>
      </c>
    </row>
    <row r="5" spans="1:19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1"/>
      <c r="R5" s="73"/>
      <c r="S5" s="75"/>
    </row>
    <row r="6" spans="1:19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48">
        <f t="shared" ref="L6:L69" si="0">SUM(C6:K6)</f>
        <v>158139.70000000001</v>
      </c>
      <c r="M6" s="49">
        <v>1804</v>
      </c>
      <c r="N6" s="49" t="s">
        <v>1</v>
      </c>
      <c r="O6" s="44">
        <v>25</v>
      </c>
      <c r="P6" s="44"/>
      <c r="Q6" s="44">
        <v>5235.7999999999993</v>
      </c>
      <c r="R6" s="44">
        <v>4379.6000000000349</v>
      </c>
      <c r="S6" s="48">
        <f t="shared" ref="S6:S37" si="1">SUM(B6,L6:R6)</f>
        <v>398145.1</v>
      </c>
    </row>
    <row r="7" spans="1:19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48">
        <f t="shared" si="0"/>
        <v>163802</v>
      </c>
      <c r="M7" s="49">
        <v>1000</v>
      </c>
      <c r="N7" s="49" t="s">
        <v>1</v>
      </c>
      <c r="O7" s="44">
        <v>25</v>
      </c>
      <c r="P7" s="44"/>
      <c r="Q7" s="44">
        <v>5249</v>
      </c>
      <c r="R7" s="44">
        <v>3000.9999999999764</v>
      </c>
      <c r="S7" s="48">
        <f t="shared" si="1"/>
        <v>394981.4</v>
      </c>
    </row>
    <row r="8" spans="1:19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8">
        <f t="shared" si="0"/>
        <v>173616.9</v>
      </c>
      <c r="M8" s="49">
        <v>1000</v>
      </c>
      <c r="N8" s="49" t="s">
        <v>1</v>
      </c>
      <c r="O8" s="44">
        <v>25</v>
      </c>
      <c r="P8" s="44"/>
      <c r="Q8" s="44">
        <v>5383.2999999999993</v>
      </c>
      <c r="R8" s="44">
        <v>3023.2000000000062</v>
      </c>
      <c r="S8" s="48">
        <f t="shared" si="1"/>
        <v>411743.4</v>
      </c>
    </row>
    <row r="9" spans="1:19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8">
        <f t="shared" si="0"/>
        <v>179672.1</v>
      </c>
      <c r="M9" s="49">
        <v>1000</v>
      </c>
      <c r="N9" s="49" t="s">
        <v>1</v>
      </c>
      <c r="O9" s="44">
        <v>25</v>
      </c>
      <c r="P9" s="44"/>
      <c r="Q9" s="44">
        <v>5404.9999999999991</v>
      </c>
      <c r="R9" s="44">
        <v>3019.8000000000347</v>
      </c>
      <c r="S9" s="48">
        <f t="shared" si="1"/>
        <v>418235.4</v>
      </c>
    </row>
    <row r="10" spans="1:19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8">
        <f t="shared" si="0"/>
        <v>182582.3</v>
      </c>
      <c r="M10" s="49" t="s">
        <v>1</v>
      </c>
      <c r="N10" s="49" t="s">
        <v>1</v>
      </c>
      <c r="O10" s="44">
        <v>25</v>
      </c>
      <c r="P10" s="44"/>
      <c r="Q10" s="44">
        <v>5530.2</v>
      </c>
      <c r="R10" s="44">
        <v>3082.1999999999771</v>
      </c>
      <c r="S10" s="48">
        <f t="shared" si="1"/>
        <v>416257.1</v>
      </c>
    </row>
    <row r="11" spans="1:19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8">
        <f t="shared" si="0"/>
        <v>185113.80000000002</v>
      </c>
      <c r="M11" s="49">
        <v>1474.9</v>
      </c>
      <c r="N11" s="49" t="s">
        <v>1</v>
      </c>
      <c r="O11" s="44">
        <v>25</v>
      </c>
      <c r="P11" s="44"/>
      <c r="Q11" s="44">
        <v>5569.4</v>
      </c>
      <c r="R11" s="44">
        <v>4503.5000000000055</v>
      </c>
      <c r="S11" s="48">
        <f t="shared" si="1"/>
        <v>419748.60000000009</v>
      </c>
    </row>
    <row r="12" spans="1:19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8">
        <f t="shared" si="0"/>
        <v>177924.3</v>
      </c>
      <c r="M12" s="49">
        <v>3006.3</v>
      </c>
      <c r="N12" s="49" t="s">
        <v>1</v>
      </c>
      <c r="O12" s="44">
        <v>25</v>
      </c>
      <c r="P12" s="44"/>
      <c r="Q12" s="44">
        <v>5528.5</v>
      </c>
      <c r="R12" s="44">
        <v>6056.8000000000065</v>
      </c>
      <c r="S12" s="48">
        <f t="shared" si="1"/>
        <v>440418.29999999993</v>
      </c>
    </row>
    <row r="13" spans="1:19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8">
        <f t="shared" si="0"/>
        <v>181494.5</v>
      </c>
      <c r="M13" s="49">
        <v>6000</v>
      </c>
      <c r="N13" s="49" t="s">
        <v>1</v>
      </c>
      <c r="O13" s="44">
        <v>25</v>
      </c>
      <c r="P13" s="44"/>
      <c r="Q13" s="44">
        <v>5487</v>
      </c>
      <c r="R13" s="44">
        <v>4581.3999999999769</v>
      </c>
      <c r="S13" s="48">
        <f t="shared" si="1"/>
        <v>447594.8</v>
      </c>
    </row>
    <row r="14" spans="1:19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8">
        <f t="shared" si="0"/>
        <v>167686.39999999999</v>
      </c>
      <c r="M14" s="49">
        <v>10622.1</v>
      </c>
      <c r="N14" s="49" t="s">
        <v>1</v>
      </c>
      <c r="O14" s="44">
        <v>25</v>
      </c>
      <c r="P14" s="44"/>
      <c r="Q14" s="44">
        <v>5397.1</v>
      </c>
      <c r="R14" s="44">
        <v>4471.900000000006</v>
      </c>
      <c r="S14" s="48">
        <f t="shared" si="1"/>
        <v>436205.69999999995</v>
      </c>
    </row>
    <row r="15" spans="1:19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8">
        <f t="shared" si="0"/>
        <v>161646.39999999999</v>
      </c>
      <c r="M15" s="49">
        <v>5355.8</v>
      </c>
      <c r="N15" s="49" t="s">
        <v>1</v>
      </c>
      <c r="O15" s="44">
        <v>25</v>
      </c>
      <c r="P15" s="44"/>
      <c r="Q15" s="44">
        <v>5443.6</v>
      </c>
      <c r="R15" s="44">
        <v>4968.5999999999767</v>
      </c>
      <c r="S15" s="48">
        <f t="shared" si="1"/>
        <v>440213.59999999992</v>
      </c>
    </row>
    <row r="16" spans="1:19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8">
        <f t="shared" si="0"/>
        <v>146839.90000000002</v>
      </c>
      <c r="M16" s="49">
        <v>5508.8</v>
      </c>
      <c r="N16" s="49" t="s">
        <v>1</v>
      </c>
      <c r="O16" s="44">
        <v>25</v>
      </c>
      <c r="P16" s="44"/>
      <c r="Q16" s="44">
        <v>5431.3</v>
      </c>
      <c r="R16" s="44">
        <v>4572.2999999999765</v>
      </c>
      <c r="S16" s="48">
        <f t="shared" si="1"/>
        <v>439506.2</v>
      </c>
    </row>
    <row r="17" spans="1:19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8">
        <f t="shared" si="0"/>
        <v>170798.90000000002</v>
      </c>
      <c r="M17" s="49" t="s">
        <v>1</v>
      </c>
      <c r="N17" s="49" t="s">
        <v>1</v>
      </c>
      <c r="O17" s="44">
        <v>25</v>
      </c>
      <c r="P17" s="44"/>
      <c r="Q17" s="44">
        <v>5317</v>
      </c>
      <c r="R17" s="44">
        <v>2979.6000000000931</v>
      </c>
      <c r="S17" s="48">
        <f t="shared" si="1"/>
        <v>513610.40000000008</v>
      </c>
    </row>
    <row r="18" spans="1:19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8">
        <f t="shared" si="0"/>
        <v>148190.5</v>
      </c>
      <c r="M18" s="45" t="s">
        <v>1</v>
      </c>
      <c r="N18" s="45" t="s">
        <v>1</v>
      </c>
      <c r="O18" s="48">
        <v>25</v>
      </c>
      <c r="P18" s="48"/>
      <c r="Q18" s="48">
        <v>6081.0999999999995</v>
      </c>
      <c r="R18" s="48">
        <v>2988.2000000000353</v>
      </c>
      <c r="S18" s="48">
        <f t="shared" si="1"/>
        <v>469338.1</v>
      </c>
    </row>
    <row r="19" spans="1:19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8">
        <f t="shared" si="0"/>
        <v>154147.90000000002</v>
      </c>
      <c r="M19" s="45" t="s">
        <v>1</v>
      </c>
      <c r="N19" s="45" t="s">
        <v>1</v>
      </c>
      <c r="O19" s="48">
        <v>25</v>
      </c>
      <c r="P19" s="48"/>
      <c r="Q19" s="48">
        <v>5998.8</v>
      </c>
      <c r="R19" s="48">
        <v>3557.0999999999767</v>
      </c>
      <c r="S19" s="48">
        <f t="shared" si="1"/>
        <v>467333.5</v>
      </c>
    </row>
    <row r="20" spans="1:19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8">
        <f t="shared" si="0"/>
        <v>157525.1</v>
      </c>
      <c r="M20" s="45" t="s">
        <v>1</v>
      </c>
      <c r="N20" s="45" t="s">
        <v>1</v>
      </c>
      <c r="O20" s="48">
        <v>25</v>
      </c>
      <c r="P20" s="48"/>
      <c r="Q20" s="48">
        <v>5991.4</v>
      </c>
      <c r="R20" s="48">
        <v>7086.1999999999771</v>
      </c>
      <c r="S20" s="48">
        <f t="shared" si="1"/>
        <v>457276.80000000005</v>
      </c>
    </row>
    <row r="21" spans="1:19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8">
        <f t="shared" si="0"/>
        <v>163693.70000000001</v>
      </c>
      <c r="M21" s="45" t="s">
        <v>1</v>
      </c>
      <c r="N21" s="45" t="s">
        <v>1</v>
      </c>
      <c r="O21" s="48">
        <v>25</v>
      </c>
      <c r="P21" s="48"/>
      <c r="Q21" s="48">
        <v>5997.7999999999993</v>
      </c>
      <c r="R21" s="48">
        <v>3819.4000000000351</v>
      </c>
      <c r="S21" s="48">
        <f t="shared" si="1"/>
        <v>445463.7</v>
      </c>
    </row>
    <row r="22" spans="1:19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8">
        <f t="shared" si="0"/>
        <v>163878.39999999999</v>
      </c>
      <c r="M22" s="45" t="s">
        <v>1</v>
      </c>
      <c r="N22" s="45" t="s">
        <v>1</v>
      </c>
      <c r="O22" s="48">
        <v>25</v>
      </c>
      <c r="P22" s="48"/>
      <c r="Q22" s="48">
        <v>6081.3</v>
      </c>
      <c r="R22" s="48">
        <v>3895.1999999999771</v>
      </c>
      <c r="S22" s="48">
        <f t="shared" si="1"/>
        <v>454991.59999999992</v>
      </c>
    </row>
    <row r="23" spans="1:19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8">
        <f t="shared" si="0"/>
        <v>185986.49999999997</v>
      </c>
      <c r="M23" s="45" t="s">
        <v>1</v>
      </c>
      <c r="N23" s="45" t="s">
        <v>1</v>
      </c>
      <c r="O23" s="48">
        <v>25</v>
      </c>
      <c r="P23" s="48"/>
      <c r="Q23" s="48">
        <v>6106.8</v>
      </c>
      <c r="R23" s="48">
        <v>3794.2000000000353</v>
      </c>
      <c r="S23" s="48">
        <f t="shared" si="1"/>
        <v>471823.39999999991</v>
      </c>
    </row>
    <row r="24" spans="1:19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8">
        <f t="shared" si="0"/>
        <v>179899.19999999998</v>
      </c>
      <c r="M24" s="45" t="s">
        <v>1</v>
      </c>
      <c r="N24" s="45" t="s">
        <v>1</v>
      </c>
      <c r="O24" s="48">
        <v>25</v>
      </c>
      <c r="P24" s="48"/>
      <c r="Q24" s="48">
        <v>6096.7</v>
      </c>
      <c r="R24" s="48">
        <v>3821.7999999999765</v>
      </c>
      <c r="S24" s="48">
        <f t="shared" si="1"/>
        <v>462030.80000000005</v>
      </c>
    </row>
    <row r="25" spans="1:19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8">
        <f t="shared" si="0"/>
        <v>190065.5</v>
      </c>
      <c r="M25" s="45" t="s">
        <v>1</v>
      </c>
      <c r="N25" s="45" t="s">
        <v>1</v>
      </c>
      <c r="O25" s="48">
        <v>25</v>
      </c>
      <c r="P25" s="48"/>
      <c r="Q25" s="48">
        <v>6075.9</v>
      </c>
      <c r="R25" s="48">
        <v>3906.4000000000351</v>
      </c>
      <c r="S25" s="48">
        <f t="shared" si="1"/>
        <v>566739</v>
      </c>
    </row>
    <row r="26" spans="1:19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8">
        <f t="shared" si="0"/>
        <v>172040.9</v>
      </c>
      <c r="M26" s="45" t="s">
        <v>1</v>
      </c>
      <c r="N26" s="45" t="s">
        <v>1</v>
      </c>
      <c r="O26" s="48">
        <v>25</v>
      </c>
      <c r="P26" s="48"/>
      <c r="Q26" s="48">
        <v>6035.7999999999993</v>
      </c>
      <c r="R26" s="48">
        <v>3770.4000000000351</v>
      </c>
      <c r="S26" s="48">
        <f t="shared" si="1"/>
        <v>575134.70000000007</v>
      </c>
    </row>
    <row r="27" spans="1:19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8">
        <f t="shared" si="0"/>
        <v>182740.7</v>
      </c>
      <c r="M27" s="45" t="s">
        <v>1</v>
      </c>
      <c r="N27" s="45" t="s">
        <v>1</v>
      </c>
      <c r="O27" s="48">
        <v>25</v>
      </c>
      <c r="P27" s="48"/>
      <c r="Q27" s="48">
        <v>5954.4999999999991</v>
      </c>
      <c r="R27" s="48">
        <v>3817.1999999999771</v>
      </c>
      <c r="S27" s="48">
        <f t="shared" si="1"/>
        <v>582504.5</v>
      </c>
    </row>
    <row r="28" spans="1:19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8">
        <f t="shared" si="0"/>
        <v>209036.6</v>
      </c>
      <c r="M28" s="45" t="s">
        <v>1</v>
      </c>
      <c r="N28" s="45" t="s">
        <v>1</v>
      </c>
      <c r="O28" s="48">
        <v>25</v>
      </c>
      <c r="P28" s="48"/>
      <c r="Q28" s="48">
        <v>5883.4999999999991</v>
      </c>
      <c r="R28" s="48">
        <v>3860.3000000000347</v>
      </c>
      <c r="S28" s="48">
        <f t="shared" si="1"/>
        <v>603039.70000000007</v>
      </c>
    </row>
    <row r="29" spans="1:19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8">
        <f t="shared" si="0"/>
        <v>250334.1</v>
      </c>
      <c r="M29" s="45" t="s">
        <v>1</v>
      </c>
      <c r="N29" s="45" t="s">
        <v>1</v>
      </c>
      <c r="O29" s="48">
        <v>20</v>
      </c>
      <c r="P29" s="48"/>
      <c r="Q29" s="48">
        <v>5750.7</v>
      </c>
      <c r="R29" s="48">
        <v>2918.8000000000347</v>
      </c>
      <c r="S29" s="48">
        <f t="shared" si="1"/>
        <v>659974.9</v>
      </c>
    </row>
    <row r="30" spans="1:19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>
        <f t="shared" si="0"/>
        <v>203311.9</v>
      </c>
      <c r="M30" s="45" t="s">
        <v>1</v>
      </c>
      <c r="N30" s="45" t="s">
        <v>1</v>
      </c>
      <c r="O30" s="48">
        <v>20</v>
      </c>
      <c r="P30" s="48"/>
      <c r="Q30" s="48">
        <v>6593.9</v>
      </c>
      <c r="R30" s="48">
        <v>3026.4999999999181</v>
      </c>
      <c r="S30" s="48">
        <f t="shared" si="1"/>
        <v>620941.5</v>
      </c>
    </row>
    <row r="31" spans="1:19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>
        <f t="shared" si="0"/>
        <v>213149.2</v>
      </c>
      <c r="M31" s="45" t="s">
        <v>1</v>
      </c>
      <c r="N31" s="45" t="s">
        <v>1</v>
      </c>
      <c r="O31" s="48">
        <v>20</v>
      </c>
      <c r="P31" s="48"/>
      <c r="Q31" s="48">
        <v>6546.2999999999993</v>
      </c>
      <c r="R31" s="48">
        <v>3048.4999999999764</v>
      </c>
      <c r="S31" s="48">
        <f t="shared" si="1"/>
        <v>634774.10000000009</v>
      </c>
    </row>
    <row r="32" spans="1:19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>
        <f t="shared" si="0"/>
        <v>208943.3</v>
      </c>
      <c r="M32" s="45" t="s">
        <v>1</v>
      </c>
      <c r="N32" s="45" t="s">
        <v>1</v>
      </c>
      <c r="O32" s="48">
        <v>20</v>
      </c>
      <c r="P32" s="48"/>
      <c r="Q32" s="48">
        <v>6381.0999999999985</v>
      </c>
      <c r="R32" s="48">
        <v>2992.0999999999767</v>
      </c>
      <c r="S32" s="48">
        <f t="shared" si="1"/>
        <v>614881</v>
      </c>
    </row>
    <row r="33" spans="1:19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>
        <f t="shared" si="0"/>
        <v>211642.4</v>
      </c>
      <c r="M33" s="45" t="s">
        <v>1</v>
      </c>
      <c r="N33" s="45" t="s">
        <v>1</v>
      </c>
      <c r="O33" s="48">
        <v>20</v>
      </c>
      <c r="P33" s="48"/>
      <c r="Q33" s="48">
        <v>6363.8999999999987</v>
      </c>
      <c r="R33" s="48">
        <v>3054.9999999999764</v>
      </c>
      <c r="S33" s="48">
        <f t="shared" si="1"/>
        <v>603720.9</v>
      </c>
    </row>
    <row r="34" spans="1:19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>
        <f t="shared" si="0"/>
        <v>190478.7</v>
      </c>
      <c r="M34" s="45" t="s">
        <v>1</v>
      </c>
      <c r="N34" s="45" t="s">
        <v>1</v>
      </c>
      <c r="O34" s="48">
        <v>20</v>
      </c>
      <c r="P34" s="48"/>
      <c r="Q34" s="48">
        <v>6312.8</v>
      </c>
      <c r="R34" s="48">
        <v>3267.4000000000351</v>
      </c>
      <c r="S34" s="48">
        <f t="shared" si="1"/>
        <v>562511.50000000012</v>
      </c>
    </row>
    <row r="35" spans="1:19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>
        <f t="shared" si="0"/>
        <v>220835.90000000002</v>
      </c>
      <c r="M35" s="45" t="s">
        <v>1</v>
      </c>
      <c r="N35" s="45" t="s">
        <v>1</v>
      </c>
      <c r="O35" s="48">
        <v>20</v>
      </c>
      <c r="P35" s="48"/>
      <c r="Q35" s="48">
        <v>6213.3999999999987</v>
      </c>
      <c r="R35" s="48">
        <v>3040.5000000000346</v>
      </c>
      <c r="S35" s="48">
        <f t="shared" si="1"/>
        <v>576368.9</v>
      </c>
    </row>
    <row r="36" spans="1:19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>
        <f t="shared" si="0"/>
        <v>227458.3</v>
      </c>
      <c r="M36" s="45" t="s">
        <v>1</v>
      </c>
      <c r="N36" s="45" t="s">
        <v>1</v>
      </c>
      <c r="O36" s="48">
        <v>20</v>
      </c>
      <c r="P36" s="48"/>
      <c r="Q36" s="48">
        <v>6178.3999999999987</v>
      </c>
      <c r="R36" s="48">
        <v>2965.7000000000353</v>
      </c>
      <c r="S36" s="48">
        <f t="shared" si="1"/>
        <v>588650.30000000005</v>
      </c>
    </row>
    <row r="37" spans="1:19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>
        <f t="shared" si="0"/>
        <v>234730.4</v>
      </c>
      <c r="M37" s="45">
        <v>598.6</v>
      </c>
      <c r="N37" s="45" t="s">
        <v>1</v>
      </c>
      <c r="O37" s="48">
        <v>20</v>
      </c>
      <c r="P37" s="48"/>
      <c r="Q37" s="48">
        <v>6119.8999999999987</v>
      </c>
      <c r="R37" s="48">
        <v>3025.3000000000347</v>
      </c>
      <c r="S37" s="48">
        <f t="shared" si="1"/>
        <v>598764.30000000005</v>
      </c>
    </row>
    <row r="38" spans="1:19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>
        <f t="shared" si="0"/>
        <v>233594.5</v>
      </c>
      <c r="M38" s="45" t="s">
        <v>1</v>
      </c>
      <c r="N38" s="45" t="s">
        <v>1</v>
      </c>
      <c r="O38" s="48">
        <v>20</v>
      </c>
      <c r="P38" s="48"/>
      <c r="Q38" s="48">
        <v>6126.6999999999989</v>
      </c>
      <c r="R38" s="48">
        <v>3062.8000000000347</v>
      </c>
      <c r="S38" s="48">
        <f t="shared" ref="S38:S69" si="2">SUM(B38,L38:R38)</f>
        <v>591560.89999999991</v>
      </c>
    </row>
    <row r="39" spans="1:19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>
        <f t="shared" si="0"/>
        <v>222204.2</v>
      </c>
      <c r="M39" s="45">
        <v>3740.2</v>
      </c>
      <c r="N39" s="45" t="s">
        <v>1</v>
      </c>
      <c r="O39" s="48">
        <v>20</v>
      </c>
      <c r="P39" s="48"/>
      <c r="Q39" s="48">
        <v>6002.1999999999989</v>
      </c>
      <c r="R39" s="48">
        <v>3057.0999999999767</v>
      </c>
      <c r="S39" s="48">
        <f t="shared" si="2"/>
        <v>582803.1</v>
      </c>
    </row>
    <row r="40" spans="1:19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>
        <f t="shared" si="0"/>
        <v>231388.2</v>
      </c>
      <c r="M40" s="45" t="s">
        <v>1</v>
      </c>
      <c r="N40" s="45" t="s">
        <v>1</v>
      </c>
      <c r="O40" s="48">
        <v>20</v>
      </c>
      <c r="P40" s="48"/>
      <c r="Q40" s="48">
        <v>5875.2999999999993</v>
      </c>
      <c r="R40" s="48">
        <v>3093.7999999999765</v>
      </c>
      <c r="S40" s="48">
        <f t="shared" si="2"/>
        <v>589576.6</v>
      </c>
    </row>
    <row r="41" spans="1:19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>
        <f t="shared" si="0"/>
        <v>253190.09999999998</v>
      </c>
      <c r="M41" s="45" t="s">
        <v>1</v>
      </c>
      <c r="N41" s="45" t="s">
        <v>1</v>
      </c>
      <c r="O41" s="48">
        <v>20</v>
      </c>
      <c r="P41" s="48"/>
      <c r="Q41" s="48">
        <v>5970.5999999999995</v>
      </c>
      <c r="R41" s="48">
        <v>2976.0999999999185</v>
      </c>
      <c r="S41" s="48">
        <f t="shared" si="2"/>
        <v>680429</v>
      </c>
    </row>
    <row r="42" spans="1:19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>
        <f t="shared" si="0"/>
        <v>233747.8</v>
      </c>
      <c r="M42" s="45" t="s">
        <v>1</v>
      </c>
      <c r="N42" s="45" t="s">
        <v>1</v>
      </c>
      <c r="O42" s="48">
        <v>20</v>
      </c>
      <c r="P42" s="48"/>
      <c r="Q42" s="48">
        <v>6869.8999999999987</v>
      </c>
      <c r="R42" s="48">
        <v>3106.0999999999767</v>
      </c>
      <c r="S42" s="48">
        <f t="shared" si="2"/>
        <v>656777.80000000005</v>
      </c>
    </row>
    <row r="43" spans="1:19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>
        <f t="shared" si="0"/>
        <v>233439.7</v>
      </c>
      <c r="M43" s="45">
        <v>1723.4</v>
      </c>
      <c r="N43" s="45" t="s">
        <v>1</v>
      </c>
      <c r="O43" s="48">
        <v>20</v>
      </c>
      <c r="P43" s="48"/>
      <c r="Q43" s="48">
        <v>6927.7999999999984</v>
      </c>
      <c r="R43" s="48">
        <v>3042.3999999999769</v>
      </c>
      <c r="S43" s="48">
        <f t="shared" si="2"/>
        <v>683082.10000000009</v>
      </c>
    </row>
    <row r="44" spans="1:19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>
        <f t="shared" si="0"/>
        <v>221012.1</v>
      </c>
      <c r="M44" s="45">
        <v>3410.3</v>
      </c>
      <c r="N44" s="45" t="s">
        <v>1</v>
      </c>
      <c r="O44" s="48">
        <v>20</v>
      </c>
      <c r="P44" s="48"/>
      <c r="Q44" s="48">
        <v>6843.0999999999995</v>
      </c>
      <c r="R44" s="48">
        <v>2952.3999999999769</v>
      </c>
      <c r="S44" s="48">
        <f t="shared" si="2"/>
        <v>660866.50000000012</v>
      </c>
    </row>
    <row r="45" spans="1:19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>
        <f t="shared" si="0"/>
        <v>218223.4</v>
      </c>
      <c r="M45" s="45">
        <v>4017</v>
      </c>
      <c r="N45" s="45" t="s">
        <v>1</v>
      </c>
      <c r="O45" s="48">
        <v>20</v>
      </c>
      <c r="P45" s="48"/>
      <c r="Q45" s="48">
        <v>6828.8999999999987</v>
      </c>
      <c r="R45" s="48">
        <v>2987.4000000000351</v>
      </c>
      <c r="S45" s="48">
        <f t="shared" si="2"/>
        <v>687761.1</v>
      </c>
    </row>
    <row r="46" spans="1:19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>
        <f t="shared" si="0"/>
        <v>230901.59999999998</v>
      </c>
      <c r="M46" s="45">
        <v>8670.2999999999993</v>
      </c>
      <c r="N46" s="45" t="s">
        <v>1</v>
      </c>
      <c r="O46" s="48">
        <v>20</v>
      </c>
      <c r="P46" s="48"/>
      <c r="Q46" s="48">
        <v>6941.4999999999991</v>
      </c>
      <c r="R46" s="48">
        <v>3038.6999999999189</v>
      </c>
      <c r="S46" s="48">
        <f t="shared" si="2"/>
        <v>694183.3</v>
      </c>
    </row>
    <row r="47" spans="1:19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>
        <f t="shared" si="0"/>
        <v>242069.90000000002</v>
      </c>
      <c r="M47" s="45">
        <v>21978.1</v>
      </c>
      <c r="N47" s="45" t="s">
        <v>1</v>
      </c>
      <c r="O47" s="48">
        <v>20</v>
      </c>
      <c r="P47" s="48"/>
      <c r="Q47" s="48">
        <v>7198.0999999999995</v>
      </c>
      <c r="R47" s="48">
        <v>3398.1999999999771</v>
      </c>
      <c r="S47" s="48">
        <f t="shared" si="2"/>
        <v>708906.29999999993</v>
      </c>
    </row>
    <row r="48" spans="1:19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>
        <f t="shared" si="0"/>
        <v>248746.8</v>
      </c>
      <c r="M48" s="45">
        <v>28323</v>
      </c>
      <c r="N48" s="45" t="s">
        <v>1</v>
      </c>
      <c r="O48" s="48">
        <v>20</v>
      </c>
      <c r="P48" s="48"/>
      <c r="Q48" s="48">
        <v>7176.9999999999982</v>
      </c>
      <c r="R48" s="48">
        <v>3684.3999999999769</v>
      </c>
      <c r="S48" s="48">
        <f t="shared" si="2"/>
        <v>724924.70000000007</v>
      </c>
    </row>
    <row r="49" spans="1:19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>
        <f t="shared" si="0"/>
        <v>252026.7</v>
      </c>
      <c r="M49" s="45">
        <v>30627.200000000001</v>
      </c>
      <c r="N49" s="45" t="s">
        <v>1</v>
      </c>
      <c r="O49" s="48">
        <v>20</v>
      </c>
      <c r="P49" s="48"/>
      <c r="Q49" s="48">
        <v>7193.8999999999987</v>
      </c>
      <c r="R49" s="48">
        <v>4038.5999999999767</v>
      </c>
      <c r="S49" s="48">
        <f t="shared" si="2"/>
        <v>713999.3</v>
      </c>
    </row>
    <row r="50" spans="1:19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>
        <f t="shared" si="0"/>
        <v>245939</v>
      </c>
      <c r="M50" s="45">
        <v>41214.800000000003</v>
      </c>
      <c r="N50" s="45" t="s">
        <v>1</v>
      </c>
      <c r="O50" s="48">
        <v>20</v>
      </c>
      <c r="P50" s="48"/>
      <c r="Q50" s="48">
        <v>7550.1999999999989</v>
      </c>
      <c r="R50" s="48">
        <v>4223.3000000000347</v>
      </c>
      <c r="S50" s="48">
        <f t="shared" si="2"/>
        <v>693837.60000000009</v>
      </c>
    </row>
    <row r="51" spans="1:19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>
        <f t="shared" si="0"/>
        <v>266233.5</v>
      </c>
      <c r="M51" s="45">
        <v>33892.300000000003</v>
      </c>
      <c r="N51" s="45"/>
      <c r="O51" s="48">
        <v>20</v>
      </c>
      <c r="P51" s="48"/>
      <c r="Q51" s="48">
        <v>7444.9</v>
      </c>
      <c r="R51" s="48">
        <v>4388.1999999999771</v>
      </c>
      <c r="S51" s="48">
        <f t="shared" si="2"/>
        <v>700588.6</v>
      </c>
    </row>
    <row r="52" spans="1:19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>
        <f t="shared" si="0"/>
        <v>250006.1</v>
      </c>
      <c r="M52" s="45">
        <v>39419.1</v>
      </c>
      <c r="N52" s="45"/>
      <c r="O52" s="48">
        <v>20</v>
      </c>
      <c r="P52" s="48"/>
      <c r="Q52" s="48">
        <v>7420.1999999999989</v>
      </c>
      <c r="R52" s="48">
        <v>4112.6000000000349</v>
      </c>
      <c r="S52" s="48">
        <f t="shared" si="2"/>
        <v>689001.59999999986</v>
      </c>
    </row>
    <row r="53" spans="1:19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>
        <f t="shared" si="0"/>
        <v>322018.90000000002</v>
      </c>
      <c r="M53" s="45">
        <v>25301.3</v>
      </c>
      <c r="N53" s="45"/>
      <c r="O53" s="48">
        <v>20</v>
      </c>
      <c r="P53" s="48"/>
      <c r="Q53" s="48">
        <v>7467.3999999999987</v>
      </c>
      <c r="R53" s="48">
        <v>4483.1999999999771</v>
      </c>
      <c r="S53" s="48">
        <f t="shared" si="2"/>
        <v>772034.60000000009</v>
      </c>
    </row>
    <row r="54" spans="1:19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>
        <f t="shared" si="0"/>
        <v>258675.40000000002</v>
      </c>
      <c r="M54" s="45">
        <v>17713.400000000001</v>
      </c>
      <c r="N54" s="45"/>
      <c r="O54" s="48">
        <v>20</v>
      </c>
      <c r="P54" s="48"/>
      <c r="Q54" s="48">
        <v>8299.4999999999982</v>
      </c>
      <c r="R54" s="48">
        <v>6370.7999999999183</v>
      </c>
      <c r="S54" s="48">
        <f t="shared" si="2"/>
        <v>751180</v>
      </c>
    </row>
    <row r="55" spans="1:19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>
        <f t="shared" si="0"/>
        <v>254875.7</v>
      </c>
      <c r="M55" s="45">
        <v>29586.1</v>
      </c>
      <c r="N55" s="45"/>
      <c r="O55" s="48">
        <v>20</v>
      </c>
      <c r="P55" s="48"/>
      <c r="Q55" s="48">
        <v>8455.7999999999993</v>
      </c>
      <c r="R55" s="48">
        <v>5032.5999999999767</v>
      </c>
      <c r="S55" s="48">
        <f t="shared" si="2"/>
        <v>751133.10000000009</v>
      </c>
    </row>
    <row r="56" spans="1:19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>
        <f t="shared" si="0"/>
        <v>276195.09999999998</v>
      </c>
      <c r="M56" s="45">
        <v>31811.4</v>
      </c>
      <c r="N56" s="45"/>
      <c r="O56" s="48">
        <v>20</v>
      </c>
      <c r="P56" s="48"/>
      <c r="Q56" s="48">
        <v>8398.6</v>
      </c>
      <c r="R56" s="48">
        <v>4735.1999999999771</v>
      </c>
      <c r="S56" s="48">
        <f t="shared" si="2"/>
        <v>740382.7</v>
      </c>
    </row>
    <row r="57" spans="1:19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>
        <f t="shared" si="0"/>
        <v>286322.3</v>
      </c>
      <c r="M57" s="45">
        <v>44281</v>
      </c>
      <c r="N57" s="45"/>
      <c r="O57" s="48">
        <v>20</v>
      </c>
      <c r="P57" s="48"/>
      <c r="Q57" s="48">
        <v>8505.1</v>
      </c>
      <c r="R57" s="48">
        <v>4810.5000000000346</v>
      </c>
      <c r="S57" s="48">
        <f t="shared" si="2"/>
        <v>753927.6</v>
      </c>
    </row>
    <row r="58" spans="1:19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>
        <f t="shared" si="0"/>
        <v>267087.69999999995</v>
      </c>
      <c r="M58" s="45">
        <v>51288.800000000003</v>
      </c>
      <c r="N58" s="45"/>
      <c r="O58" s="48">
        <v>20</v>
      </c>
      <c r="P58" s="48"/>
      <c r="Q58" s="48">
        <v>8260.2000000000007</v>
      </c>
      <c r="R58" s="48">
        <v>4934.2000000000353</v>
      </c>
      <c r="S58" s="48">
        <f t="shared" si="2"/>
        <v>738622.9</v>
      </c>
    </row>
    <row r="59" spans="1:19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>
        <f t="shared" si="0"/>
        <v>283284.5</v>
      </c>
      <c r="M59" s="45">
        <v>60598.8</v>
      </c>
      <c r="N59" s="45"/>
      <c r="O59" s="48">
        <v>20</v>
      </c>
      <c r="P59" s="48"/>
      <c r="Q59" s="48">
        <v>8390.4</v>
      </c>
      <c r="R59" s="48">
        <v>5100.5000000000346</v>
      </c>
      <c r="S59" s="48">
        <f t="shared" si="2"/>
        <v>759811.8</v>
      </c>
    </row>
    <row r="60" spans="1:19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>
        <f t="shared" si="0"/>
        <v>301897.09999999998</v>
      </c>
      <c r="M60" s="45">
        <v>53762</v>
      </c>
      <c r="N60" s="45"/>
      <c r="O60" s="48">
        <v>20</v>
      </c>
      <c r="P60" s="48"/>
      <c r="Q60" s="48">
        <v>8476.7000000000007</v>
      </c>
      <c r="R60" s="48">
        <v>5760.2999999999765</v>
      </c>
      <c r="S60" s="48">
        <f t="shared" si="2"/>
        <v>778301.59999999986</v>
      </c>
    </row>
    <row r="61" spans="1:19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>
        <f t="shared" si="0"/>
        <v>312985.3</v>
      </c>
      <c r="M61" s="45">
        <v>40499.300000000003</v>
      </c>
      <c r="N61" s="45"/>
      <c r="O61" s="48">
        <v>20</v>
      </c>
      <c r="P61" s="48"/>
      <c r="Q61" s="48">
        <v>8611.3000000000011</v>
      </c>
      <c r="R61" s="48">
        <v>6493.5999999999767</v>
      </c>
      <c r="S61" s="48">
        <f t="shared" si="2"/>
        <v>781554.9</v>
      </c>
    </row>
    <row r="62" spans="1:19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>
        <f t="shared" si="0"/>
        <v>299656.5</v>
      </c>
      <c r="M62" s="45">
        <v>29808.6</v>
      </c>
      <c r="N62" s="45"/>
      <c r="O62" s="48">
        <v>20</v>
      </c>
      <c r="P62" s="48"/>
      <c r="Q62" s="48">
        <v>8990.3000000000011</v>
      </c>
      <c r="R62" s="48">
        <v>6733.2000000000353</v>
      </c>
      <c r="S62" s="48">
        <f t="shared" si="2"/>
        <v>778034.20000000007</v>
      </c>
    </row>
    <row r="63" spans="1:19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>
        <f t="shared" si="0"/>
        <v>326113.5</v>
      </c>
      <c r="M63" s="45">
        <v>15843.6</v>
      </c>
      <c r="N63" s="45"/>
      <c r="O63" s="48">
        <v>20</v>
      </c>
      <c r="P63" s="48"/>
      <c r="Q63" s="48">
        <v>9064.0999999999985</v>
      </c>
      <c r="R63" s="48">
        <v>7394.0999999999767</v>
      </c>
      <c r="S63" s="48">
        <f t="shared" si="2"/>
        <v>781927.9</v>
      </c>
    </row>
    <row r="64" spans="1:19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>
        <f t="shared" si="0"/>
        <v>351175.4</v>
      </c>
      <c r="M64" s="45">
        <v>9108</v>
      </c>
      <c r="N64" s="45"/>
      <c r="O64" s="48">
        <v>20</v>
      </c>
      <c r="P64" s="48"/>
      <c r="Q64" s="48">
        <v>9032.5999999999985</v>
      </c>
      <c r="R64" s="48">
        <v>7680.1000000000931</v>
      </c>
      <c r="S64" s="48">
        <f t="shared" si="2"/>
        <v>805688.4</v>
      </c>
    </row>
    <row r="65" spans="1:19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>
        <f t="shared" si="0"/>
        <v>410025</v>
      </c>
      <c r="M65" s="45" t="s">
        <v>1</v>
      </c>
      <c r="N65" s="45"/>
      <c r="O65" s="48">
        <v>20</v>
      </c>
      <c r="P65" s="48"/>
      <c r="Q65" s="48">
        <v>9039.4</v>
      </c>
      <c r="R65" s="48">
        <v>7843.899999999976</v>
      </c>
      <c r="S65" s="48">
        <f t="shared" si="2"/>
        <v>911953.8</v>
      </c>
    </row>
    <row r="66" spans="1:19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>
        <f t="shared" si="0"/>
        <v>408323.6</v>
      </c>
      <c r="M66" s="45" t="s">
        <v>1</v>
      </c>
      <c r="N66" s="45"/>
      <c r="O66" s="48">
        <v>20</v>
      </c>
      <c r="P66" s="48"/>
      <c r="Q66" s="48">
        <v>9763.9</v>
      </c>
      <c r="R66" s="48">
        <v>8743.5999999999185</v>
      </c>
      <c r="S66" s="48">
        <f t="shared" si="2"/>
        <v>911784</v>
      </c>
    </row>
    <row r="67" spans="1:19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>
        <f t="shared" si="0"/>
        <v>406622.2</v>
      </c>
      <c r="M67" s="45">
        <v>11804.3</v>
      </c>
      <c r="N67" s="45"/>
      <c r="O67" s="48">
        <v>20</v>
      </c>
      <c r="P67" s="48"/>
      <c r="Q67" s="48">
        <v>9758.0999999999985</v>
      </c>
      <c r="R67" s="48">
        <v>11041.99999999986</v>
      </c>
      <c r="S67" s="48">
        <f t="shared" si="2"/>
        <v>988253</v>
      </c>
    </row>
    <row r="68" spans="1:19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>
        <f t="shared" si="0"/>
        <v>404920.6</v>
      </c>
      <c r="M68" s="45">
        <v>7592</v>
      </c>
      <c r="N68" s="45"/>
      <c r="O68" s="48">
        <v>20</v>
      </c>
      <c r="P68" s="48"/>
      <c r="Q68" s="48">
        <v>9638</v>
      </c>
      <c r="R68" s="48">
        <v>11346.900000000036</v>
      </c>
      <c r="S68" s="48">
        <f t="shared" si="2"/>
        <v>890093.1</v>
      </c>
    </row>
    <row r="69" spans="1:19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>
        <f t="shared" si="0"/>
        <v>414405.3</v>
      </c>
      <c r="M69" s="45" t="s">
        <v>1</v>
      </c>
      <c r="N69" s="45"/>
      <c r="O69" s="48">
        <v>20</v>
      </c>
      <c r="P69" s="48"/>
      <c r="Q69" s="48">
        <v>9597.9</v>
      </c>
      <c r="R69" s="48">
        <v>11407.099999999919</v>
      </c>
      <c r="S69" s="48">
        <f t="shared" si="2"/>
        <v>886015.10000000009</v>
      </c>
    </row>
    <row r="70" spans="1:19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>
        <f t="shared" ref="L70:L113" si="3">SUM(C70:K70)</f>
        <v>401517.80000000005</v>
      </c>
      <c r="M70" s="45" t="s">
        <v>1</v>
      </c>
      <c r="N70" s="45"/>
      <c r="O70" s="48">
        <v>20</v>
      </c>
      <c r="P70" s="48"/>
      <c r="Q70" s="48">
        <v>9828.6</v>
      </c>
      <c r="R70" s="48">
        <v>11468.600000000093</v>
      </c>
      <c r="S70" s="48">
        <f t="shared" ref="S70:S101" si="4">SUM(B70,L70:R70)</f>
        <v>886610.29999999993</v>
      </c>
    </row>
    <row r="71" spans="1:19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>
        <f t="shared" si="3"/>
        <v>399816.4</v>
      </c>
      <c r="M71" s="45" t="s">
        <v>1</v>
      </c>
      <c r="N71" s="45"/>
      <c r="O71" s="48">
        <v>20</v>
      </c>
      <c r="P71" s="48"/>
      <c r="Q71" s="48">
        <v>9998</v>
      </c>
      <c r="R71" s="48">
        <v>11268.099999999977</v>
      </c>
      <c r="S71" s="48">
        <f t="shared" si="4"/>
        <v>848897.6</v>
      </c>
    </row>
    <row r="72" spans="1:19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>
        <f t="shared" si="3"/>
        <v>398115</v>
      </c>
      <c r="M72" s="45">
        <v>2619.6999999999998</v>
      </c>
      <c r="N72" s="45"/>
      <c r="O72" s="48">
        <v>20</v>
      </c>
      <c r="P72" s="48"/>
      <c r="Q72" s="48">
        <v>10448.699999999999</v>
      </c>
      <c r="R72" s="48">
        <v>11885.899999999976</v>
      </c>
      <c r="S72" s="48">
        <f t="shared" si="4"/>
        <v>882581.2</v>
      </c>
    </row>
    <row r="73" spans="1:19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>
        <f t="shared" si="3"/>
        <v>398115</v>
      </c>
      <c r="M73" s="45" t="s">
        <v>1</v>
      </c>
      <c r="N73" s="45"/>
      <c r="O73" s="48">
        <v>20</v>
      </c>
      <c r="P73" s="48"/>
      <c r="Q73" s="48">
        <v>10728.099999999999</v>
      </c>
      <c r="R73" s="48">
        <v>12193.099999999977</v>
      </c>
      <c r="S73" s="48">
        <f t="shared" si="4"/>
        <v>866672.39999999991</v>
      </c>
    </row>
    <row r="74" spans="1:19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>
        <f t="shared" si="3"/>
        <v>397498.7</v>
      </c>
      <c r="M74" s="45">
        <v>61.3</v>
      </c>
      <c r="N74" s="45"/>
      <c r="O74" s="48">
        <v>20</v>
      </c>
      <c r="P74" s="48"/>
      <c r="Q74" s="48">
        <v>10811.199999999999</v>
      </c>
      <c r="R74" s="48">
        <v>12197.000000000035</v>
      </c>
      <c r="S74" s="48">
        <f t="shared" si="4"/>
        <v>879942.39999999991</v>
      </c>
    </row>
    <row r="75" spans="1:19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>
        <f t="shared" si="3"/>
        <v>403716.1</v>
      </c>
      <c r="M75" s="45" t="s">
        <v>1</v>
      </c>
      <c r="N75" s="45"/>
      <c r="O75" s="48">
        <v>20</v>
      </c>
      <c r="P75" s="48"/>
      <c r="Q75" s="48">
        <v>10933</v>
      </c>
      <c r="R75" s="48">
        <v>13482.999999999978</v>
      </c>
      <c r="S75" s="48">
        <f t="shared" si="4"/>
        <v>908973.7</v>
      </c>
    </row>
    <row r="76" spans="1:19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>
        <f t="shared" si="3"/>
        <v>418138</v>
      </c>
      <c r="M76" s="45" t="s">
        <v>1</v>
      </c>
      <c r="N76" s="45"/>
      <c r="O76" s="48">
        <v>20</v>
      </c>
      <c r="P76" s="48"/>
      <c r="Q76" s="48">
        <v>11059.899999999998</v>
      </c>
      <c r="R76" s="48">
        <v>13585.2</v>
      </c>
      <c r="S76" s="48">
        <f t="shared" si="4"/>
        <v>904280.4</v>
      </c>
    </row>
    <row r="77" spans="1:19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>
        <f t="shared" si="3"/>
        <v>396574.3</v>
      </c>
      <c r="M77" s="45" t="s">
        <v>1</v>
      </c>
      <c r="N77" s="45"/>
      <c r="O77" s="48">
        <v>20</v>
      </c>
      <c r="P77" s="48"/>
      <c r="Q77" s="48">
        <v>11039.999999999998</v>
      </c>
      <c r="R77" s="48">
        <v>14789.2</v>
      </c>
      <c r="S77" s="48">
        <f t="shared" si="4"/>
        <v>923746.99999999988</v>
      </c>
    </row>
    <row r="78" spans="1:19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>
        <f t="shared" si="3"/>
        <v>396574.3</v>
      </c>
      <c r="M78" s="45" t="s">
        <v>1</v>
      </c>
      <c r="N78" s="45"/>
      <c r="O78" s="48">
        <v>20</v>
      </c>
      <c r="P78" s="48"/>
      <c r="Q78" s="48">
        <v>12077.8</v>
      </c>
      <c r="R78" s="48">
        <v>14948.7</v>
      </c>
      <c r="S78" s="48">
        <f t="shared" si="4"/>
        <v>900041.6</v>
      </c>
    </row>
    <row r="79" spans="1:19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>
        <f t="shared" si="3"/>
        <v>395958</v>
      </c>
      <c r="M79" s="45">
        <v>2029.8</v>
      </c>
      <c r="N79" s="45"/>
      <c r="O79" s="48">
        <v>20</v>
      </c>
      <c r="P79" s="48"/>
      <c r="Q79" s="48">
        <v>12534</v>
      </c>
      <c r="R79" s="48">
        <v>14906.1</v>
      </c>
      <c r="S79" s="48">
        <f t="shared" si="4"/>
        <v>902394.00000000012</v>
      </c>
    </row>
    <row r="80" spans="1:19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>
        <f t="shared" si="3"/>
        <v>404471</v>
      </c>
      <c r="M80" s="45">
        <v>2239.9</v>
      </c>
      <c r="N80" s="45"/>
      <c r="O80" s="48">
        <v>20</v>
      </c>
      <c r="P80" s="48"/>
      <c r="Q80" s="48">
        <v>12667.3</v>
      </c>
      <c r="R80" s="48">
        <v>15190.699999999999</v>
      </c>
      <c r="S80" s="48">
        <f t="shared" si="4"/>
        <v>926151.8</v>
      </c>
    </row>
    <row r="81" spans="1:19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>
        <f t="shared" si="3"/>
        <v>409906.3</v>
      </c>
      <c r="M81" s="45">
        <v>1914.8</v>
      </c>
      <c r="N81" s="45"/>
      <c r="O81" s="48">
        <v>20</v>
      </c>
      <c r="P81" s="48"/>
      <c r="Q81" s="48">
        <v>12846.599999999999</v>
      </c>
      <c r="R81" s="48">
        <v>46511.199999999997</v>
      </c>
      <c r="S81" s="48">
        <f t="shared" si="4"/>
        <v>964828.4</v>
      </c>
    </row>
    <row r="82" spans="1:19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>
        <f t="shared" si="3"/>
        <v>411110.1</v>
      </c>
      <c r="M82" s="45">
        <v>1914.8</v>
      </c>
      <c r="N82" s="45"/>
      <c r="O82" s="48">
        <v>20</v>
      </c>
      <c r="P82" s="48"/>
      <c r="Q82" s="48">
        <v>12882.9</v>
      </c>
      <c r="R82" s="48">
        <v>46641.799999999996</v>
      </c>
      <c r="S82" s="48">
        <f t="shared" si="4"/>
        <v>955009.60000000009</v>
      </c>
    </row>
    <row r="83" spans="1:19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>
        <f t="shared" si="3"/>
        <v>434035.1</v>
      </c>
      <c r="M83" s="45">
        <v>1914.8</v>
      </c>
      <c r="N83" s="45"/>
      <c r="O83" s="48">
        <v>20</v>
      </c>
      <c r="P83" s="48"/>
      <c r="Q83" s="48">
        <v>13409.899999999998</v>
      </c>
      <c r="R83" s="48">
        <v>44868.7</v>
      </c>
      <c r="S83" s="48">
        <f t="shared" si="4"/>
        <v>980852.8</v>
      </c>
    </row>
    <row r="84" spans="1:19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>
        <f t="shared" si="3"/>
        <v>447505.30000000005</v>
      </c>
      <c r="M84" s="45">
        <v>1914.8</v>
      </c>
      <c r="N84" s="45"/>
      <c r="O84" s="48">
        <v>20</v>
      </c>
      <c r="P84" s="48"/>
      <c r="Q84" s="48">
        <v>13428.499999999998</v>
      </c>
      <c r="R84" s="48">
        <v>55001.7</v>
      </c>
      <c r="S84" s="48">
        <f t="shared" si="4"/>
        <v>974467.5</v>
      </c>
    </row>
    <row r="85" spans="1:19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>
        <f t="shared" si="3"/>
        <v>437467.9</v>
      </c>
      <c r="M85" s="45">
        <v>2000</v>
      </c>
      <c r="N85" s="45"/>
      <c r="O85" s="48">
        <v>20</v>
      </c>
      <c r="P85" s="48"/>
      <c r="Q85" s="48">
        <v>13311.999999999998</v>
      </c>
      <c r="R85" s="48">
        <v>55478.5</v>
      </c>
      <c r="S85" s="48">
        <f t="shared" si="4"/>
        <v>970088</v>
      </c>
    </row>
    <row r="86" spans="1:19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>
        <f t="shared" si="3"/>
        <v>421409.4</v>
      </c>
      <c r="M86" s="45">
        <v>2231.9</v>
      </c>
      <c r="N86" s="45"/>
      <c r="O86" s="48">
        <v>20</v>
      </c>
      <c r="P86" s="48"/>
      <c r="Q86" s="48">
        <v>13318.8</v>
      </c>
      <c r="R86" s="48">
        <v>56231.6</v>
      </c>
      <c r="S86" s="48">
        <f t="shared" si="4"/>
        <v>1018116.5000000001</v>
      </c>
    </row>
    <row r="87" spans="1:19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>
        <f t="shared" si="3"/>
        <v>468148.1</v>
      </c>
      <c r="M87" s="45">
        <v>2000</v>
      </c>
      <c r="N87" s="45"/>
      <c r="O87" s="48">
        <v>20</v>
      </c>
      <c r="P87" s="48"/>
      <c r="Q87" s="48">
        <v>13176.999999999998</v>
      </c>
      <c r="R87" s="48">
        <v>58626.9</v>
      </c>
      <c r="S87" s="48">
        <f t="shared" si="4"/>
        <v>1061103.0999999999</v>
      </c>
    </row>
    <row r="88" spans="1:19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>
        <f t="shared" si="3"/>
        <v>434687.3</v>
      </c>
      <c r="M88" s="45">
        <v>2565.8000000000002</v>
      </c>
      <c r="N88" s="45"/>
      <c r="O88" s="48">
        <v>20</v>
      </c>
      <c r="P88" s="48"/>
      <c r="Q88" s="48">
        <v>13162.899999999998</v>
      </c>
      <c r="R88" s="48">
        <v>60314.5</v>
      </c>
      <c r="S88" s="48">
        <f t="shared" si="4"/>
        <v>1020983.3000000002</v>
      </c>
    </row>
    <row r="89" spans="1:19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>
        <f t="shared" si="3"/>
        <v>448063.6</v>
      </c>
      <c r="M89" s="45">
        <v>2000</v>
      </c>
      <c r="N89" s="45"/>
      <c r="O89" s="48">
        <v>20</v>
      </c>
      <c r="P89" s="48"/>
      <c r="Q89" s="48">
        <v>13012.499999999998</v>
      </c>
      <c r="R89" s="48">
        <v>64355.9</v>
      </c>
      <c r="S89" s="48">
        <f t="shared" si="4"/>
        <v>1028666.7000000001</v>
      </c>
    </row>
    <row r="90" spans="1:19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>
        <f t="shared" si="3"/>
        <v>415348.9</v>
      </c>
      <c r="M90" s="45">
        <v>2463.6999999999998</v>
      </c>
      <c r="N90" s="45"/>
      <c r="O90" s="48">
        <v>20</v>
      </c>
      <c r="P90" s="48"/>
      <c r="Q90" s="48">
        <v>13812.599999999999</v>
      </c>
      <c r="R90" s="48">
        <v>66790.900000000009</v>
      </c>
      <c r="S90" s="48">
        <f t="shared" si="4"/>
        <v>982834</v>
      </c>
    </row>
    <row r="91" spans="1:19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>
        <f t="shared" si="3"/>
        <v>462738.10000000003</v>
      </c>
      <c r="M91" s="45">
        <v>2000</v>
      </c>
      <c r="N91" s="45"/>
      <c r="O91" s="48">
        <v>20</v>
      </c>
      <c r="P91" s="48"/>
      <c r="Q91" s="48">
        <v>13680.599999999999</v>
      </c>
      <c r="R91" s="48">
        <v>68262.8</v>
      </c>
      <c r="S91" s="48">
        <f t="shared" si="4"/>
        <v>1023273.2000000001</v>
      </c>
    </row>
    <row r="92" spans="1:19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>
        <f t="shared" si="3"/>
        <v>412400.5</v>
      </c>
      <c r="M92" s="45">
        <v>3178.9</v>
      </c>
      <c r="N92" s="45"/>
      <c r="O92" s="48">
        <v>20</v>
      </c>
      <c r="P92" s="48"/>
      <c r="Q92" s="48">
        <v>13563.399999999998</v>
      </c>
      <c r="R92" s="48">
        <v>69216.900000000009</v>
      </c>
      <c r="S92" s="48">
        <f t="shared" si="4"/>
        <v>970890.70000000007</v>
      </c>
    </row>
    <row r="93" spans="1:19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>
        <f t="shared" si="3"/>
        <v>440884.9</v>
      </c>
      <c r="M93" s="45">
        <v>12000</v>
      </c>
      <c r="N93" s="45"/>
      <c r="O93" s="48">
        <v>20</v>
      </c>
      <c r="P93" s="48"/>
      <c r="Q93" s="48">
        <v>13404.199999999999</v>
      </c>
      <c r="R93" s="48">
        <v>71217.900000000009</v>
      </c>
      <c r="S93" s="48">
        <f t="shared" si="4"/>
        <v>991134.9</v>
      </c>
    </row>
    <row r="94" spans="1:19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>
        <f t="shared" si="3"/>
        <v>464369</v>
      </c>
      <c r="M94" s="45">
        <v>2911.5</v>
      </c>
      <c r="N94" s="45"/>
      <c r="O94" s="48">
        <v>20</v>
      </c>
      <c r="P94" s="48"/>
      <c r="Q94" s="48">
        <v>13723.699999999999</v>
      </c>
      <c r="R94" s="48">
        <v>72556</v>
      </c>
      <c r="S94" s="48">
        <f t="shared" si="4"/>
        <v>1006771.6</v>
      </c>
    </row>
    <row r="95" spans="1:19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>
        <f t="shared" si="3"/>
        <v>504411.69999999995</v>
      </c>
      <c r="M95" s="45">
        <v>22000</v>
      </c>
      <c r="N95" s="45"/>
      <c r="O95" s="48">
        <v>20</v>
      </c>
      <c r="P95" s="48"/>
      <c r="Q95" s="48">
        <v>14077.699999999999</v>
      </c>
      <c r="R95" s="48">
        <v>71416.800000000003</v>
      </c>
      <c r="S95" s="48">
        <f t="shared" si="4"/>
        <v>985143.39999999991</v>
      </c>
    </row>
    <row r="96" spans="1:19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>
        <f t="shared" si="3"/>
        <v>505143.9</v>
      </c>
      <c r="M96" s="45">
        <v>8000</v>
      </c>
      <c r="N96" s="45"/>
      <c r="O96" s="48">
        <v>20</v>
      </c>
      <c r="P96" s="48"/>
      <c r="Q96" s="48">
        <v>14635.599999999999</v>
      </c>
      <c r="R96" s="48">
        <v>69056.100000000006</v>
      </c>
      <c r="S96" s="48">
        <f t="shared" si="4"/>
        <v>950799.3</v>
      </c>
    </row>
    <row r="97" spans="1:19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>
        <f t="shared" si="3"/>
        <v>541329.39999999991</v>
      </c>
      <c r="M97" s="45">
        <v>12000</v>
      </c>
      <c r="N97" s="45"/>
      <c r="O97" s="48">
        <v>20</v>
      </c>
      <c r="P97" s="48"/>
      <c r="Q97" s="48">
        <v>15190.699999999999</v>
      </c>
      <c r="R97" s="48">
        <v>69894.100000000006</v>
      </c>
      <c r="S97" s="48">
        <f t="shared" si="4"/>
        <v>950958.09999999986</v>
      </c>
    </row>
    <row r="98" spans="1:19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>
        <f t="shared" si="3"/>
        <v>578061.5</v>
      </c>
      <c r="M98" s="45">
        <v>6840.3</v>
      </c>
      <c r="N98" s="45"/>
      <c r="O98" s="48">
        <v>20</v>
      </c>
      <c r="P98" s="48"/>
      <c r="Q98" s="48">
        <v>15663.199999999999</v>
      </c>
      <c r="R98" s="48">
        <v>68563.8</v>
      </c>
      <c r="S98" s="48">
        <f t="shared" si="4"/>
        <v>943403.5</v>
      </c>
    </row>
    <row r="99" spans="1:19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>
        <f t="shared" si="3"/>
        <v>602681.60000000009</v>
      </c>
      <c r="M99" s="45">
        <v>2000</v>
      </c>
      <c r="N99" s="45"/>
      <c r="O99" s="48">
        <v>20</v>
      </c>
      <c r="P99" s="48"/>
      <c r="Q99" s="48">
        <v>15820.999999999998</v>
      </c>
      <c r="R99" s="48">
        <v>67796.100000000006</v>
      </c>
      <c r="S99" s="48">
        <f t="shared" si="4"/>
        <v>978946.10000000009</v>
      </c>
    </row>
    <row r="100" spans="1:19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>
        <f t="shared" si="3"/>
        <v>609719.19999999995</v>
      </c>
      <c r="M100" s="45">
        <v>18493.2</v>
      </c>
      <c r="N100" s="45"/>
      <c r="O100" s="48">
        <v>20</v>
      </c>
      <c r="P100" s="48"/>
      <c r="Q100" s="48">
        <v>15918.599999999999</v>
      </c>
      <c r="R100" s="48">
        <v>67934.600000000006</v>
      </c>
      <c r="S100" s="48">
        <f t="shared" si="4"/>
        <v>949582.69999999984</v>
      </c>
    </row>
    <row r="101" spans="1:19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>
        <f t="shared" si="3"/>
        <v>641724.60000000009</v>
      </c>
      <c r="M101" s="45">
        <v>21800</v>
      </c>
      <c r="N101" s="45"/>
      <c r="O101" s="48">
        <v>20</v>
      </c>
      <c r="P101" s="48"/>
      <c r="Q101" s="48">
        <v>15870.099999999999</v>
      </c>
      <c r="R101" s="48">
        <v>69542.200000000012</v>
      </c>
      <c r="S101" s="48">
        <f t="shared" si="4"/>
        <v>970786.5</v>
      </c>
    </row>
    <row r="102" spans="1:19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>
        <f t="shared" si="3"/>
        <v>598712.1</v>
      </c>
      <c r="M102" s="45">
        <v>39705</v>
      </c>
      <c r="N102" s="45"/>
      <c r="O102" s="48">
        <v>20</v>
      </c>
      <c r="P102" s="48"/>
      <c r="Q102" s="48">
        <v>16450.5</v>
      </c>
      <c r="R102" s="48">
        <v>70396.900000000009</v>
      </c>
      <c r="S102" s="48">
        <f t="shared" ref="S102:S133" si="5">SUM(B102,L102:R102)</f>
        <v>940557.6</v>
      </c>
    </row>
    <row r="103" spans="1:19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>
        <f t="shared" si="3"/>
        <v>626840.4</v>
      </c>
      <c r="M103" s="45">
        <v>45964.800000000003</v>
      </c>
      <c r="N103" s="45"/>
      <c r="O103" s="48">
        <v>20</v>
      </c>
      <c r="P103" s="48"/>
      <c r="Q103" s="48">
        <v>16479.300000000003</v>
      </c>
      <c r="R103" s="48">
        <v>70913.600000000006</v>
      </c>
      <c r="S103" s="48">
        <f t="shared" si="5"/>
        <v>938363.70000000007</v>
      </c>
    </row>
    <row r="104" spans="1:19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>
        <f t="shared" si="3"/>
        <v>635625.10000000009</v>
      </c>
      <c r="M104" s="45">
        <v>73850</v>
      </c>
      <c r="N104" s="45"/>
      <c r="O104" s="48">
        <v>20</v>
      </c>
      <c r="P104" s="48"/>
      <c r="Q104" s="48">
        <v>16829.2</v>
      </c>
      <c r="R104" s="48">
        <v>70835.099999999977</v>
      </c>
      <c r="S104" s="48">
        <f t="shared" si="5"/>
        <v>952379.20000000007</v>
      </c>
    </row>
    <row r="105" spans="1:19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>
        <f t="shared" si="3"/>
        <v>640405.20000000007</v>
      </c>
      <c r="M105" s="45">
        <v>74200</v>
      </c>
      <c r="N105" s="45"/>
      <c r="O105" s="48">
        <v>20</v>
      </c>
      <c r="P105" s="48"/>
      <c r="Q105" s="48">
        <v>17046.600000000002</v>
      </c>
      <c r="R105" s="48">
        <v>71350</v>
      </c>
      <c r="S105" s="48">
        <f t="shared" si="5"/>
        <v>982555.20000000007</v>
      </c>
    </row>
    <row r="106" spans="1:19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>
        <f t="shared" si="3"/>
        <v>655244.30000000005</v>
      </c>
      <c r="M106" s="45">
        <v>84000</v>
      </c>
      <c r="N106" s="45"/>
      <c r="O106" s="48">
        <v>20</v>
      </c>
      <c r="P106" s="48"/>
      <c r="Q106" s="48">
        <v>17281.100000000002</v>
      </c>
      <c r="R106" s="48">
        <v>71995.700000000012</v>
      </c>
      <c r="S106" s="48">
        <f t="shared" si="5"/>
        <v>985254</v>
      </c>
    </row>
    <row r="107" spans="1:19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>
        <f t="shared" si="3"/>
        <v>650423.6</v>
      </c>
      <c r="M107" s="45">
        <v>103000</v>
      </c>
      <c r="N107" s="45"/>
      <c r="O107" s="48">
        <v>20</v>
      </c>
      <c r="P107" s="48"/>
      <c r="Q107" s="48">
        <v>17514.300000000003</v>
      </c>
      <c r="R107" s="48">
        <v>71544.3</v>
      </c>
      <c r="S107" s="48">
        <f t="shared" si="5"/>
        <v>1008337.6000000001</v>
      </c>
    </row>
    <row r="108" spans="1:19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>
        <f t="shared" si="3"/>
        <v>646289</v>
      </c>
      <c r="M108" s="45">
        <v>113437</v>
      </c>
      <c r="N108" s="45"/>
      <c r="O108" s="48">
        <v>20</v>
      </c>
      <c r="P108" s="48"/>
      <c r="Q108" s="48">
        <v>17452.000000000004</v>
      </c>
      <c r="R108" s="48">
        <v>71931.900000000009</v>
      </c>
      <c r="S108" s="48">
        <f t="shared" si="5"/>
        <v>1009691.2000000001</v>
      </c>
    </row>
    <row r="109" spans="1:19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>
        <f t="shared" si="3"/>
        <v>636965.6</v>
      </c>
      <c r="M109" s="45">
        <v>103883</v>
      </c>
      <c r="N109" s="45"/>
      <c r="O109" s="48">
        <v>20</v>
      </c>
      <c r="P109" s="48"/>
      <c r="Q109" s="48">
        <v>17443.900000000001</v>
      </c>
      <c r="R109" s="48">
        <v>71894.900000000009</v>
      </c>
      <c r="S109" s="48">
        <f t="shared" si="5"/>
        <v>978009.1</v>
      </c>
    </row>
    <row r="110" spans="1:19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>
        <f t="shared" si="3"/>
        <v>644432</v>
      </c>
      <c r="M110" s="45">
        <v>120705</v>
      </c>
      <c r="N110" s="45"/>
      <c r="O110" s="48">
        <v>20</v>
      </c>
      <c r="P110" s="48"/>
      <c r="Q110" s="48">
        <v>17282.099999999999</v>
      </c>
      <c r="R110" s="48">
        <v>71569.3</v>
      </c>
      <c r="S110" s="48">
        <f t="shared" si="5"/>
        <v>1011401.9</v>
      </c>
    </row>
    <row r="111" spans="1:19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>
        <f t="shared" si="3"/>
        <v>660707</v>
      </c>
      <c r="M111" s="45">
        <v>103274</v>
      </c>
      <c r="N111" s="45"/>
      <c r="O111" s="48">
        <v>20</v>
      </c>
      <c r="P111" s="48"/>
      <c r="Q111" s="48">
        <v>17027</v>
      </c>
      <c r="R111" s="48">
        <v>71385.900000000009</v>
      </c>
      <c r="S111" s="48">
        <f t="shared" si="5"/>
        <v>1006885.6</v>
      </c>
    </row>
    <row r="112" spans="1:19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>
        <f t="shared" si="3"/>
        <v>689148</v>
      </c>
      <c r="M112" s="45">
        <v>103050</v>
      </c>
      <c r="N112" s="45"/>
      <c r="O112" s="48">
        <v>20</v>
      </c>
      <c r="P112" s="48"/>
      <c r="Q112" s="48">
        <v>16926.7</v>
      </c>
      <c r="R112" s="48">
        <v>75909.5</v>
      </c>
      <c r="S112" s="48">
        <f t="shared" si="5"/>
        <v>1041522</v>
      </c>
    </row>
    <row r="113" spans="1:19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>
        <f t="shared" si="3"/>
        <v>752299.8</v>
      </c>
      <c r="M113" s="45">
        <v>89000</v>
      </c>
      <c r="N113" s="45"/>
      <c r="O113" s="48">
        <v>20</v>
      </c>
      <c r="P113" s="48"/>
      <c r="Q113" s="48">
        <v>16702.099999999999</v>
      </c>
      <c r="R113" s="48">
        <v>82875.700000000012</v>
      </c>
      <c r="S113" s="48">
        <f t="shared" si="5"/>
        <v>1107332.3</v>
      </c>
    </row>
    <row r="114" spans="1:19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>
        <f t="shared" ref="L114:L143" si="6">SUM(C114:K114)</f>
        <v>708968.89999999991</v>
      </c>
      <c r="M114" s="45">
        <v>116936.4</v>
      </c>
      <c r="N114" s="45"/>
      <c r="O114" s="48">
        <v>20</v>
      </c>
      <c r="P114" s="48"/>
      <c r="Q114" s="48">
        <v>17272</v>
      </c>
      <c r="R114" s="48">
        <v>93200.700000000012</v>
      </c>
      <c r="S114" s="48">
        <f t="shared" si="5"/>
        <v>1127452.3</v>
      </c>
    </row>
    <row r="115" spans="1:19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>
        <f t="shared" si="6"/>
        <v>720858.9</v>
      </c>
      <c r="M115" s="45">
        <v>96000</v>
      </c>
      <c r="N115" s="45"/>
      <c r="O115" s="48">
        <v>20</v>
      </c>
      <c r="P115" s="48"/>
      <c r="Q115" s="48">
        <v>19767.8</v>
      </c>
      <c r="R115" s="48">
        <v>92885.400000000009</v>
      </c>
      <c r="S115" s="48">
        <f t="shared" si="5"/>
        <v>1144827.7</v>
      </c>
    </row>
    <row r="116" spans="1:19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>
        <f t="shared" si="6"/>
        <v>741269.6</v>
      </c>
      <c r="M116" s="45">
        <v>88840</v>
      </c>
      <c r="N116" s="45"/>
      <c r="O116" s="48">
        <v>20</v>
      </c>
      <c r="P116" s="48"/>
      <c r="Q116" s="48">
        <v>21498.1</v>
      </c>
      <c r="R116" s="48">
        <v>92789.900000000009</v>
      </c>
      <c r="S116" s="48">
        <f t="shared" si="5"/>
        <v>1139209.8999999999</v>
      </c>
    </row>
    <row r="117" spans="1:19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>
        <f t="shared" si="6"/>
        <v>733301.3</v>
      </c>
      <c r="M117" s="45">
        <v>101000</v>
      </c>
      <c r="N117" s="45"/>
      <c r="O117" s="48">
        <v>20</v>
      </c>
      <c r="P117" s="48"/>
      <c r="Q117" s="48">
        <v>22219.4</v>
      </c>
      <c r="R117" s="48">
        <v>94418.900000000009</v>
      </c>
      <c r="S117" s="48">
        <f t="shared" si="5"/>
        <v>1141073.3</v>
      </c>
    </row>
    <row r="118" spans="1:19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>
        <f t="shared" si="6"/>
        <v>748696.39999999991</v>
      </c>
      <c r="M118" s="45">
        <v>101165.4</v>
      </c>
      <c r="N118" s="45"/>
      <c r="O118" s="48">
        <v>20</v>
      </c>
      <c r="P118" s="48"/>
      <c r="Q118" s="48">
        <v>23134.5</v>
      </c>
      <c r="R118" s="48">
        <v>95434.6</v>
      </c>
      <c r="S118" s="48">
        <f t="shared" si="5"/>
        <v>1202572.3</v>
      </c>
    </row>
    <row r="119" spans="1:19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>
        <f t="shared" si="6"/>
        <v>748813.60000000009</v>
      </c>
      <c r="M119" s="45">
        <v>70737.5</v>
      </c>
      <c r="N119" s="45"/>
      <c r="O119" s="48">
        <v>20</v>
      </c>
      <c r="P119" s="48"/>
      <c r="Q119" s="48">
        <v>23499</v>
      </c>
      <c r="R119" s="48">
        <v>98725</v>
      </c>
      <c r="S119" s="48">
        <f t="shared" si="5"/>
        <v>1142622.7000000002</v>
      </c>
    </row>
    <row r="120" spans="1:19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>
        <f t="shared" si="6"/>
        <v>732104.3</v>
      </c>
      <c r="M120" s="45">
        <v>112898.5</v>
      </c>
      <c r="N120" s="45"/>
      <c r="O120" s="48">
        <v>20</v>
      </c>
      <c r="P120" s="48"/>
      <c r="Q120" s="48">
        <v>24642.799999999999</v>
      </c>
      <c r="R120" s="48">
        <v>107191.6</v>
      </c>
      <c r="S120" s="48">
        <f t="shared" si="5"/>
        <v>1155125.7000000002</v>
      </c>
    </row>
    <row r="121" spans="1:19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>
        <f t="shared" si="6"/>
        <v>730342.1</v>
      </c>
      <c r="M121" s="45">
        <v>107910</v>
      </c>
      <c r="N121" s="45"/>
      <c r="O121" s="48">
        <v>20</v>
      </c>
      <c r="P121" s="48"/>
      <c r="Q121" s="48">
        <v>24173.4</v>
      </c>
      <c r="R121" s="48">
        <v>117855.20000000001</v>
      </c>
      <c r="S121" s="48">
        <f t="shared" si="5"/>
        <v>1182172.4999999998</v>
      </c>
    </row>
    <row r="122" spans="1:19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>
        <f t="shared" si="6"/>
        <v>713443.5</v>
      </c>
      <c r="M122" s="45">
        <v>123150</v>
      </c>
      <c r="N122" s="45"/>
      <c r="O122" s="48">
        <v>20</v>
      </c>
      <c r="P122" s="48"/>
      <c r="Q122" s="48">
        <v>24296.199999999997</v>
      </c>
      <c r="R122" s="48">
        <v>133118</v>
      </c>
      <c r="S122" s="48">
        <f t="shared" si="5"/>
        <v>1192756.1000000001</v>
      </c>
    </row>
    <row r="123" spans="1:19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>
        <f t="shared" si="6"/>
        <v>741876.60000000009</v>
      </c>
      <c r="M123" s="45">
        <v>118810</v>
      </c>
      <c r="N123" s="45"/>
      <c r="O123" s="48">
        <v>20</v>
      </c>
      <c r="P123" s="48"/>
      <c r="Q123" s="48">
        <v>23898.799999999999</v>
      </c>
      <c r="R123" s="48">
        <v>113957.5</v>
      </c>
      <c r="S123" s="48">
        <f t="shared" si="5"/>
        <v>1211085.2000000002</v>
      </c>
    </row>
    <row r="124" spans="1:19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>
        <f t="shared" si="6"/>
        <v>747014</v>
      </c>
      <c r="M124" s="45">
        <v>134100</v>
      </c>
      <c r="N124" s="45"/>
      <c r="O124" s="48">
        <v>20</v>
      </c>
      <c r="P124" s="48"/>
      <c r="Q124" s="48">
        <v>23834.199999999997</v>
      </c>
      <c r="R124" s="48">
        <v>128888.20000000001</v>
      </c>
      <c r="S124" s="48">
        <f t="shared" si="5"/>
        <v>1225177.5</v>
      </c>
    </row>
    <row r="125" spans="1:19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>
        <f t="shared" si="6"/>
        <v>787208</v>
      </c>
      <c r="M125" s="45">
        <v>159990</v>
      </c>
      <c r="N125" s="45"/>
      <c r="O125" s="48">
        <v>20</v>
      </c>
      <c r="P125" s="48"/>
      <c r="Q125" s="48">
        <v>23657.199999999997</v>
      </c>
      <c r="R125" s="48">
        <v>108892.20000000001</v>
      </c>
      <c r="S125" s="48">
        <f t="shared" si="5"/>
        <v>1273767.5999999999</v>
      </c>
    </row>
    <row r="126" spans="1:19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>
        <f t="shared" si="6"/>
        <v>745506.8</v>
      </c>
      <c r="M126" s="45">
        <v>174680</v>
      </c>
      <c r="N126" s="45"/>
      <c r="O126" s="48">
        <v>20</v>
      </c>
      <c r="P126" s="48"/>
      <c r="Q126" s="48">
        <v>24085.899999999998</v>
      </c>
      <c r="R126" s="48">
        <v>152280.6</v>
      </c>
      <c r="S126" s="48">
        <f t="shared" si="5"/>
        <v>1272120.5</v>
      </c>
    </row>
    <row r="127" spans="1:19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>
        <f t="shared" si="6"/>
        <v>745661.60000000009</v>
      </c>
      <c r="M127" s="45">
        <v>172670</v>
      </c>
      <c r="N127" s="45"/>
      <c r="O127" s="48">
        <v>20</v>
      </c>
      <c r="P127" s="48"/>
      <c r="Q127" s="48">
        <v>23854.699999999997</v>
      </c>
      <c r="R127" s="48">
        <v>126111.90000000001</v>
      </c>
      <c r="S127" s="48">
        <f t="shared" si="5"/>
        <v>1271048.3</v>
      </c>
    </row>
    <row r="128" spans="1:19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48">
        <f t="shared" si="6"/>
        <v>737539</v>
      </c>
      <c r="M128" s="56">
        <v>185103.2</v>
      </c>
      <c r="N128" s="56"/>
      <c r="O128" s="48">
        <v>20</v>
      </c>
      <c r="P128" s="48"/>
      <c r="Q128" s="48">
        <v>24049.3</v>
      </c>
      <c r="R128" s="48">
        <v>134380</v>
      </c>
      <c r="S128" s="48">
        <f t="shared" si="5"/>
        <v>1234371.9000000001</v>
      </c>
    </row>
    <row r="129" spans="1:19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>
        <f t="shared" si="6"/>
        <v>715697.70000000007</v>
      </c>
      <c r="M129" s="45">
        <v>242832.2</v>
      </c>
      <c r="N129" s="60"/>
      <c r="O129" s="48">
        <v>20</v>
      </c>
      <c r="P129" s="48"/>
      <c r="Q129" s="48">
        <v>24199.699999999997</v>
      </c>
      <c r="R129" s="48">
        <v>138525.79999999999</v>
      </c>
      <c r="S129" s="48">
        <f t="shared" si="5"/>
        <v>1299752.6000000001</v>
      </c>
    </row>
    <row r="130" spans="1:19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>
        <f t="shared" si="6"/>
        <v>714813.1</v>
      </c>
      <c r="M130" s="45">
        <v>240220</v>
      </c>
      <c r="N130" s="60"/>
      <c r="O130" s="48">
        <v>20</v>
      </c>
      <c r="P130" s="48"/>
      <c r="Q130" s="48">
        <v>24677.899999999998</v>
      </c>
      <c r="R130" s="48">
        <v>144171.20000000001</v>
      </c>
      <c r="S130" s="48">
        <f t="shared" si="5"/>
        <v>1276939.9999999998</v>
      </c>
    </row>
    <row r="131" spans="1:19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>
        <f t="shared" si="6"/>
        <v>780458.1</v>
      </c>
      <c r="M131" s="45">
        <v>283075.3</v>
      </c>
      <c r="N131" s="60"/>
      <c r="O131" s="48">
        <v>20</v>
      </c>
      <c r="P131" s="48"/>
      <c r="Q131" s="48">
        <v>24856.5</v>
      </c>
      <c r="R131" s="48">
        <v>149100.80000000002</v>
      </c>
      <c r="S131" s="48">
        <f t="shared" si="5"/>
        <v>1386460.6</v>
      </c>
    </row>
    <row r="132" spans="1:19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>
        <f t="shared" si="6"/>
        <v>739553</v>
      </c>
      <c r="M132" s="45">
        <v>290770</v>
      </c>
      <c r="N132" s="60"/>
      <c r="O132" s="48">
        <v>20</v>
      </c>
      <c r="P132" s="48"/>
      <c r="Q132" s="48">
        <v>24946.1</v>
      </c>
      <c r="R132" s="48">
        <v>150594.80000000002</v>
      </c>
      <c r="S132" s="48">
        <f t="shared" si="5"/>
        <v>1348658.1</v>
      </c>
    </row>
    <row r="133" spans="1:19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>
        <f t="shared" si="6"/>
        <v>722760.6</v>
      </c>
      <c r="M133" s="45">
        <v>310580</v>
      </c>
      <c r="N133" s="60"/>
      <c r="O133" s="48">
        <v>20</v>
      </c>
      <c r="P133" s="48"/>
      <c r="Q133" s="48">
        <v>24866.6</v>
      </c>
      <c r="R133" s="48">
        <v>167482.5</v>
      </c>
      <c r="S133" s="48">
        <f t="shared" si="5"/>
        <v>1364872.1</v>
      </c>
    </row>
    <row r="134" spans="1:19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>
        <f t="shared" si="6"/>
        <v>723876.1</v>
      </c>
      <c r="M134" s="45">
        <v>282430</v>
      </c>
      <c r="N134" s="60"/>
      <c r="O134" s="48">
        <v>20</v>
      </c>
      <c r="P134" s="48"/>
      <c r="Q134" s="48">
        <v>25839.7</v>
      </c>
      <c r="R134" s="48">
        <v>171502.30000000002</v>
      </c>
      <c r="S134" s="48">
        <f t="shared" ref="S134:S149" si="7">SUM(B134,L134:R134)</f>
        <v>1328195.6000000001</v>
      </c>
    </row>
    <row r="135" spans="1:19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>
        <f t="shared" si="6"/>
        <v>750952.89999999991</v>
      </c>
      <c r="M135" s="45">
        <v>292050</v>
      </c>
      <c r="N135" s="60"/>
      <c r="O135" s="48">
        <v>20</v>
      </c>
      <c r="P135" s="48"/>
      <c r="Q135" s="48">
        <f>887.8+24642.2+157.9</f>
        <v>25687.9</v>
      </c>
      <c r="R135" s="48">
        <f>160963.6-1198.4</f>
        <v>159765.20000000001</v>
      </c>
      <c r="S135" s="48">
        <f t="shared" si="7"/>
        <v>1368979.6999999997</v>
      </c>
    </row>
    <row r="136" spans="1:19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>
        <f t="shared" si="6"/>
        <v>749761.5</v>
      </c>
      <c r="M136" s="45">
        <v>235400</v>
      </c>
      <c r="N136" s="60"/>
      <c r="O136" s="48">
        <v>20</v>
      </c>
      <c r="P136" s="48"/>
      <c r="Q136" s="48">
        <f>887.8+24363.4+157.9</f>
        <v>25409.100000000002</v>
      </c>
      <c r="R136" s="48">
        <f>154649.6-1198.4</f>
        <v>153451.20000000001</v>
      </c>
      <c r="S136" s="48">
        <f t="shared" si="7"/>
        <v>1315521.6000000001</v>
      </c>
    </row>
    <row r="137" spans="1:19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>
        <f t="shared" si="6"/>
        <v>772108.5</v>
      </c>
      <c r="M137" s="45">
        <v>248180</v>
      </c>
      <c r="N137" s="60"/>
      <c r="O137" s="48">
        <v>20</v>
      </c>
      <c r="P137" s="48"/>
      <c r="Q137" s="48">
        <f>887.8+24119+157.9</f>
        <v>25164.7</v>
      </c>
      <c r="R137" s="48">
        <f>160893.6-1198.4</f>
        <v>159695.20000000001</v>
      </c>
      <c r="S137" s="48">
        <f t="shared" si="7"/>
        <v>1350775.5</v>
      </c>
    </row>
    <row r="138" spans="1:19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>
        <f t="shared" si="6"/>
        <v>735898</v>
      </c>
      <c r="M138" s="45">
        <v>262187.40000000002</v>
      </c>
      <c r="N138" s="60"/>
      <c r="O138" s="48">
        <v>20</v>
      </c>
      <c r="P138" s="48"/>
      <c r="Q138" s="48">
        <v>25349.100000000002</v>
      </c>
      <c r="R138" s="48">
        <v>182189.7</v>
      </c>
      <c r="S138" s="48">
        <f t="shared" si="7"/>
        <v>1330739.7</v>
      </c>
    </row>
    <row r="139" spans="1:19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>
        <f t="shared" si="6"/>
        <v>754785.4</v>
      </c>
      <c r="M139" s="45">
        <v>267170</v>
      </c>
      <c r="N139" s="60"/>
      <c r="O139" s="48">
        <v>20</v>
      </c>
      <c r="P139" s="48"/>
      <c r="Q139" s="48">
        <v>25181.300000000003</v>
      </c>
      <c r="R139" s="48">
        <v>191153.2</v>
      </c>
      <c r="S139" s="48">
        <f t="shared" si="7"/>
        <v>1392489.3</v>
      </c>
    </row>
    <row r="140" spans="1:19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>
        <f t="shared" si="6"/>
        <v>776260.3</v>
      </c>
      <c r="M140" s="45">
        <v>287000</v>
      </c>
      <c r="N140" s="60"/>
      <c r="O140" s="48">
        <v>20</v>
      </c>
      <c r="P140" s="48"/>
      <c r="Q140" s="48">
        <f>157.9+23853.8+887.8</f>
        <v>24899.5</v>
      </c>
      <c r="R140" s="48">
        <f>200172.4-1198.4</f>
        <v>198974</v>
      </c>
      <c r="S140" s="48">
        <f t="shared" si="7"/>
        <v>1419236.7000000002</v>
      </c>
    </row>
    <row r="141" spans="1:19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>
        <f t="shared" si="6"/>
        <v>749554.5</v>
      </c>
      <c r="M141" s="45">
        <v>295000</v>
      </c>
      <c r="N141" s="60"/>
      <c r="O141" s="48">
        <v>20</v>
      </c>
      <c r="P141" s="48"/>
      <c r="Q141" s="48">
        <f>157.9+23743.1+887.8</f>
        <v>24788.799999999999</v>
      </c>
      <c r="R141" s="48">
        <f>188612.9-21.5</f>
        <v>188591.4</v>
      </c>
      <c r="S141" s="48">
        <f t="shared" si="7"/>
        <v>1396575.9</v>
      </c>
    </row>
    <row r="142" spans="1:19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>
        <f t="shared" si="6"/>
        <v>741946.8</v>
      </c>
      <c r="M142" s="45">
        <v>320000</v>
      </c>
      <c r="N142" s="60"/>
      <c r="O142" s="48">
        <v>20</v>
      </c>
      <c r="P142" s="48"/>
      <c r="Q142" s="48">
        <f>157.9+23666.1+887.8</f>
        <v>24711.8</v>
      </c>
      <c r="R142" s="48">
        <f>203802.7-9230.6</f>
        <v>194572.1</v>
      </c>
      <c r="S142" s="48">
        <f t="shared" si="7"/>
        <v>1469604.1000000003</v>
      </c>
    </row>
    <row r="143" spans="1:19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>
        <f t="shared" si="6"/>
        <v>762094</v>
      </c>
      <c r="M143" s="45">
        <v>335077.8</v>
      </c>
      <c r="N143" s="60"/>
      <c r="O143" s="48">
        <v>20</v>
      </c>
      <c r="P143" s="48"/>
      <c r="Q143" s="48">
        <f>157.9+23502.4+887.8</f>
        <v>24548.100000000002</v>
      </c>
      <c r="R143" s="48">
        <f>181402.6-7031.5</f>
        <v>174371.1</v>
      </c>
      <c r="S143" s="48">
        <f t="shared" si="7"/>
        <v>1473264.1</v>
      </c>
    </row>
    <row r="144" spans="1:19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>
        <f t="shared" ref="L144" si="8">SUM(C144:K144)</f>
        <v>702399.9</v>
      </c>
      <c r="M144" s="45">
        <v>349550</v>
      </c>
      <c r="N144" s="60"/>
      <c r="O144" s="48">
        <v>20</v>
      </c>
      <c r="P144" s="48"/>
      <c r="Q144" s="48">
        <f>157.9+24115.9+887.8</f>
        <v>25161.600000000002</v>
      </c>
      <c r="R144" s="48">
        <f>198464.8-7031.5</f>
        <v>191433.3</v>
      </c>
      <c r="S144" s="48">
        <f t="shared" si="7"/>
        <v>1435273.6</v>
      </c>
    </row>
    <row r="145" spans="1:21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>
        <f t="shared" ref="L145" si="9">SUM(C145:K145)</f>
        <v>759491.5</v>
      </c>
      <c r="M145" s="45">
        <v>347667.4</v>
      </c>
      <c r="N145" s="60"/>
      <c r="O145" s="48">
        <v>20</v>
      </c>
      <c r="P145" s="48"/>
      <c r="Q145" s="48">
        <f>157.9+23879.3+887.8</f>
        <v>24925</v>
      </c>
      <c r="R145" s="48">
        <f>235411-7031.5</f>
        <v>228379.5</v>
      </c>
      <c r="S145" s="48">
        <f t="shared" si="7"/>
        <v>1504448.2000000002</v>
      </c>
    </row>
    <row r="146" spans="1:21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>
        <f t="shared" ref="L146" si="10">SUM(C146:K146)</f>
        <v>756889.1</v>
      </c>
      <c r="M146" s="45">
        <v>399460.9</v>
      </c>
      <c r="N146" s="60"/>
      <c r="O146" s="48">
        <v>20</v>
      </c>
      <c r="P146" s="48"/>
      <c r="Q146" s="48">
        <f>157.9+24409.9+887.8</f>
        <v>25455.600000000002</v>
      </c>
      <c r="R146" s="48">
        <f>210464.2-7031.5</f>
        <v>203432.7</v>
      </c>
      <c r="S146" s="48">
        <f t="shared" si="7"/>
        <v>1537487.5999999999</v>
      </c>
    </row>
    <row r="147" spans="1:21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>
        <f t="shared" ref="L147" si="11">SUM(C147:K147)</f>
        <v>751684.2</v>
      </c>
      <c r="M147" s="45">
        <v>407267.4</v>
      </c>
      <c r="N147" s="60"/>
      <c r="O147" s="48">
        <v>20</v>
      </c>
      <c r="P147" s="48"/>
      <c r="Q147" s="48">
        <f>157.9+24842.7+887.8</f>
        <v>25888.400000000001</v>
      </c>
      <c r="R147" s="48">
        <f>190694.5-5935</f>
        <v>184759.5</v>
      </c>
      <c r="S147" s="48">
        <f t="shared" si="7"/>
        <v>1508999.0999999999</v>
      </c>
    </row>
    <row r="148" spans="1:21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>
        <f t="shared" ref="L148" si="12">SUM(C148:K148)</f>
        <v>749081.8</v>
      </c>
      <c r="M148" s="45">
        <v>406550</v>
      </c>
      <c r="N148" s="60"/>
      <c r="O148" s="48">
        <v>20</v>
      </c>
      <c r="P148" s="48"/>
      <c r="Q148" s="48">
        <f>157.9+24881.1+887.8</f>
        <v>25926.799999999999</v>
      </c>
      <c r="R148" s="48">
        <f>197156.8-5935</f>
        <v>191221.8</v>
      </c>
      <c r="S148" s="48">
        <f t="shared" si="7"/>
        <v>1499692.6</v>
      </c>
    </row>
    <row r="149" spans="1:21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>
        <f t="shared" ref="L149" si="13">SUM(C149:K149)</f>
        <v>746479.39999999991</v>
      </c>
      <c r="M149" s="45">
        <v>422379.9</v>
      </c>
      <c r="N149" s="60"/>
      <c r="O149" s="48">
        <v>20</v>
      </c>
      <c r="P149" s="48"/>
      <c r="Q149" s="48">
        <f>24491.3+157.9+887.8</f>
        <v>25537</v>
      </c>
      <c r="R149" s="48">
        <f>199796.9-5935</f>
        <v>193861.9</v>
      </c>
      <c r="S149" s="48">
        <f t="shared" si="7"/>
        <v>1630044.5</v>
      </c>
    </row>
    <row r="150" spans="1:21" ht="12" customHeight="1" x14ac:dyDescent="0.25">
      <c r="A150" s="24" t="s">
        <v>47</v>
      </c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U150" s="5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5"/>
  <sheetViews>
    <sheetView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A53" sqref="A53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6" width="25.109375" customWidth="1"/>
    <col min="17" max="17" width="27.44140625" customWidth="1"/>
    <col min="18" max="18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  <c r="T1" s="32"/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0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2" t="s">
        <v>15</v>
      </c>
      <c r="N4" s="70" t="s">
        <v>45</v>
      </c>
      <c r="O4" s="70" t="s">
        <v>63</v>
      </c>
      <c r="P4" s="70" t="s">
        <v>64</v>
      </c>
      <c r="Q4" s="70" t="s">
        <v>46</v>
      </c>
      <c r="R4" s="72" t="s">
        <v>16</v>
      </c>
      <c r="S4" s="74" t="s">
        <v>9</v>
      </c>
    </row>
    <row r="5" spans="1:20" s="1" customFormat="1" ht="56.25" x14ac:dyDescent="0.3">
      <c r="A5" s="69"/>
      <c r="B5" s="67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9" t="s">
        <v>19</v>
      </c>
      <c r="M5" s="73"/>
      <c r="N5" s="71"/>
      <c r="O5" s="71"/>
      <c r="P5" s="71"/>
      <c r="Q5" s="71"/>
      <c r="R5" s="73"/>
      <c r="S5" s="75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/>
      <c r="Q6" s="44">
        <v>5383.2999999999993</v>
      </c>
      <c r="R6" s="44">
        <v>3023.2000000000062</v>
      </c>
      <c r="S6" s="48">
        <f t="shared" ref="S6:S53" si="1">SUM(B6,L6:R6)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/>
      <c r="Q7" s="44">
        <v>5569.4</v>
      </c>
      <c r="R7" s="44">
        <v>4503.5000000000055</v>
      </c>
      <c r="S7" s="48">
        <f t="shared" si="1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/>
      <c r="Q8" s="44">
        <v>5397.1</v>
      </c>
      <c r="R8" s="44">
        <v>4471.900000000006</v>
      </c>
      <c r="S8" s="48">
        <f t="shared" si="1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/>
      <c r="Q9" s="44">
        <v>5317</v>
      </c>
      <c r="R9" s="44">
        <v>2979.6000000000931</v>
      </c>
      <c r="S9" s="48">
        <f t="shared" si="1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/>
      <c r="Q10" s="48">
        <v>5991.4</v>
      </c>
      <c r="R10" s="48">
        <v>7086.1999999999771</v>
      </c>
      <c r="S10" s="48">
        <f t="shared" si="1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/>
      <c r="Q11" s="48">
        <v>6106.8</v>
      </c>
      <c r="R11" s="48">
        <v>3794.2000000000353</v>
      </c>
      <c r="S11" s="48">
        <f t="shared" si="1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/>
      <c r="Q12" s="48">
        <v>6035.7999999999993</v>
      </c>
      <c r="R12" s="48">
        <v>3770.4000000000351</v>
      </c>
      <c r="S12" s="48">
        <f t="shared" si="1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/>
      <c r="Q13" s="48">
        <v>5750.7</v>
      </c>
      <c r="R13" s="48">
        <v>2918.8000000000347</v>
      </c>
      <c r="S13" s="48">
        <f t="shared" si="1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/>
      <c r="Q14" s="48">
        <v>6381.0999999999985</v>
      </c>
      <c r="R14" s="48">
        <v>2992.0999999999767</v>
      </c>
      <c r="S14" s="48">
        <f t="shared" si="1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/>
      <c r="Q15" s="48">
        <v>6213.3999999999987</v>
      </c>
      <c r="R15" s="48">
        <v>3040.5000000000346</v>
      </c>
      <c r="S15" s="48">
        <f t="shared" si="1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/>
      <c r="Q16" s="48">
        <v>6126.6999999999989</v>
      </c>
      <c r="R16" s="48">
        <v>3062.8000000000347</v>
      </c>
      <c r="S16" s="48">
        <f t="shared" si="1"/>
        <v>591560.89999999991</v>
      </c>
    </row>
    <row r="17" spans="1:19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/>
      <c r="Q17" s="48">
        <v>5970.5999999999995</v>
      </c>
      <c r="R17" s="48">
        <v>2976.0999999999185</v>
      </c>
      <c r="S17" s="48">
        <f t="shared" si="1"/>
        <v>680429</v>
      </c>
    </row>
    <row r="18" spans="1:19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/>
      <c r="Q18" s="48">
        <v>6843.0999999999995</v>
      </c>
      <c r="R18" s="48">
        <v>2952.3999999999769</v>
      </c>
      <c r="S18" s="48">
        <f t="shared" si="1"/>
        <v>660866.50000000012</v>
      </c>
    </row>
    <row r="19" spans="1:19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/>
      <c r="Q19" s="48">
        <v>7198.0999999999995</v>
      </c>
      <c r="R19" s="48">
        <v>3398.1999999999771</v>
      </c>
      <c r="S19" s="48">
        <f t="shared" si="1"/>
        <v>708906.29999999993</v>
      </c>
    </row>
    <row r="20" spans="1:19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/>
      <c r="Q20" s="48">
        <v>7550.1999999999989</v>
      </c>
      <c r="R20" s="48">
        <v>4223.3000000000347</v>
      </c>
      <c r="S20" s="48">
        <f t="shared" si="1"/>
        <v>693837.60000000009</v>
      </c>
    </row>
    <row r="21" spans="1:19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/>
      <c r="Q21" s="48">
        <v>7467.3999999999987</v>
      </c>
      <c r="R21" s="48">
        <v>4483.1999999999771</v>
      </c>
      <c r="S21" s="48">
        <f t="shared" si="1"/>
        <v>772034.60000000009</v>
      </c>
    </row>
    <row r="22" spans="1:19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/>
      <c r="Q22" s="48">
        <v>8398.6</v>
      </c>
      <c r="R22" s="48">
        <v>4735.1999999999771</v>
      </c>
      <c r="S22" s="48">
        <f t="shared" si="1"/>
        <v>740382.7</v>
      </c>
    </row>
    <row r="23" spans="1:19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/>
      <c r="Q23" s="48">
        <v>8390.4</v>
      </c>
      <c r="R23" s="48">
        <v>5100.5000000000346</v>
      </c>
      <c r="S23" s="48">
        <f t="shared" si="1"/>
        <v>759811.8</v>
      </c>
    </row>
    <row r="24" spans="1:19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/>
      <c r="Q24" s="48">
        <v>8990.3000000000011</v>
      </c>
      <c r="R24" s="48">
        <v>6733.2000000000353</v>
      </c>
      <c r="S24" s="48">
        <f t="shared" si="1"/>
        <v>778034.20000000007</v>
      </c>
    </row>
    <row r="25" spans="1:19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/>
      <c r="Q25" s="48">
        <v>9039.4</v>
      </c>
      <c r="R25" s="48">
        <v>7843.899999999976</v>
      </c>
      <c r="S25" s="48">
        <f t="shared" si="1"/>
        <v>911953.8</v>
      </c>
    </row>
    <row r="26" spans="1:19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/>
      <c r="Q26" s="48">
        <v>9638</v>
      </c>
      <c r="R26" s="48">
        <v>11346.900000000036</v>
      </c>
      <c r="S26" s="48">
        <f t="shared" si="1"/>
        <v>890093.1</v>
      </c>
    </row>
    <row r="27" spans="1:19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51" si="2">SUM(C27:K27)</f>
        <v>399816.4</v>
      </c>
      <c r="M27" s="45" t="s">
        <v>1</v>
      </c>
      <c r="N27" s="45"/>
      <c r="O27" s="48">
        <v>20</v>
      </c>
      <c r="P27" s="48"/>
      <c r="Q27" s="48">
        <v>9998</v>
      </c>
      <c r="R27" s="48">
        <v>11268.099999999977</v>
      </c>
      <c r="S27" s="48">
        <f t="shared" si="1"/>
        <v>848897.6</v>
      </c>
    </row>
    <row r="28" spans="1:19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/>
      <c r="Q28" s="48">
        <v>10811.199999999999</v>
      </c>
      <c r="R28" s="48">
        <v>12197.000000000035</v>
      </c>
      <c r="S28" s="48">
        <f t="shared" si="1"/>
        <v>879942.39999999991</v>
      </c>
    </row>
    <row r="29" spans="1:19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/>
      <c r="Q29" s="48">
        <v>11039.999999999998</v>
      </c>
      <c r="R29" s="48">
        <v>14789.2</v>
      </c>
      <c r="S29" s="48">
        <f t="shared" si="1"/>
        <v>923746.99999999988</v>
      </c>
    </row>
    <row r="30" spans="1:19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/>
      <c r="Q30" s="48">
        <v>12667.3</v>
      </c>
      <c r="R30" s="48">
        <v>15190.699999999999</v>
      </c>
      <c r="S30" s="48">
        <f t="shared" si="1"/>
        <v>926151.8</v>
      </c>
    </row>
    <row r="31" spans="1:19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/>
      <c r="Q31" s="48">
        <v>13409.899999999998</v>
      </c>
      <c r="R31" s="48">
        <v>44868.7</v>
      </c>
      <c r="S31" s="48">
        <f t="shared" si="1"/>
        <v>980852.8</v>
      </c>
    </row>
    <row r="32" spans="1:19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/>
      <c r="Q32" s="48">
        <v>13318.8</v>
      </c>
      <c r="R32" s="48">
        <v>56231.6</v>
      </c>
      <c r="S32" s="48">
        <f t="shared" si="1"/>
        <v>1018116.5000000001</v>
      </c>
    </row>
    <row r="33" spans="1:19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/>
      <c r="Q33" s="48">
        <v>13012.499999999998</v>
      </c>
      <c r="R33" s="48">
        <v>64355.9</v>
      </c>
      <c r="S33" s="48">
        <f t="shared" si="1"/>
        <v>1028666.7000000001</v>
      </c>
    </row>
    <row r="34" spans="1:19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/>
      <c r="Q34" s="48">
        <v>13563.399999999998</v>
      </c>
      <c r="R34" s="48">
        <v>69216.900000000009</v>
      </c>
      <c r="S34" s="48">
        <f t="shared" si="1"/>
        <v>970890.70000000007</v>
      </c>
    </row>
    <row r="35" spans="1:19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/>
      <c r="Q35" s="48">
        <v>14077.699999999999</v>
      </c>
      <c r="R35" s="48">
        <v>71416.800000000003</v>
      </c>
      <c r="S35" s="48">
        <f t="shared" si="1"/>
        <v>985143.39999999991</v>
      </c>
    </row>
    <row r="36" spans="1:19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/>
      <c r="Q36" s="48">
        <v>15663.199999999999</v>
      </c>
      <c r="R36" s="48">
        <v>68563.8</v>
      </c>
      <c r="S36" s="48">
        <f t="shared" si="1"/>
        <v>943403.5</v>
      </c>
    </row>
    <row r="37" spans="1:19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/>
      <c r="Q37" s="48">
        <v>15870.099999999999</v>
      </c>
      <c r="R37" s="48">
        <v>69542.200000000012</v>
      </c>
      <c r="S37" s="48">
        <f t="shared" si="1"/>
        <v>970786.5</v>
      </c>
    </row>
    <row r="38" spans="1:19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/>
      <c r="Q38" s="48">
        <v>16829.2</v>
      </c>
      <c r="R38" s="48">
        <v>70835.099999999977</v>
      </c>
      <c r="S38" s="48">
        <f t="shared" si="1"/>
        <v>952379.20000000007</v>
      </c>
    </row>
    <row r="39" spans="1:19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/>
      <c r="Q39" s="48">
        <v>17514.300000000003</v>
      </c>
      <c r="R39" s="48">
        <v>71544.3</v>
      </c>
      <c r="S39" s="48">
        <f t="shared" si="1"/>
        <v>1008337.6000000001</v>
      </c>
    </row>
    <row r="40" spans="1:19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/>
      <c r="Q40" s="48">
        <v>17282.099999999999</v>
      </c>
      <c r="R40" s="48">
        <v>71569.3</v>
      </c>
      <c r="S40" s="48">
        <f t="shared" si="1"/>
        <v>1011401.9</v>
      </c>
    </row>
    <row r="41" spans="1:19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/>
      <c r="Q41" s="48">
        <v>16702.099999999999</v>
      </c>
      <c r="R41" s="48">
        <v>82875.700000000012</v>
      </c>
      <c r="S41" s="48">
        <f t="shared" si="1"/>
        <v>1107332.3</v>
      </c>
    </row>
    <row r="42" spans="1:19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/>
      <c r="Q42" s="48">
        <v>21498.1</v>
      </c>
      <c r="R42" s="48">
        <v>92789.900000000009</v>
      </c>
      <c r="S42" s="48">
        <f t="shared" si="1"/>
        <v>1139209.8999999999</v>
      </c>
    </row>
    <row r="43" spans="1:19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/>
      <c r="Q43" s="48">
        <v>23499</v>
      </c>
      <c r="R43" s="48">
        <v>98725</v>
      </c>
      <c r="S43" s="48">
        <f t="shared" si="1"/>
        <v>1142622.7000000002</v>
      </c>
    </row>
    <row r="44" spans="1:19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/>
      <c r="Q44" s="48">
        <v>24296.199999999997</v>
      </c>
      <c r="R44" s="48">
        <v>133118</v>
      </c>
      <c r="S44" s="48">
        <f t="shared" si="1"/>
        <v>1192756.1000000001</v>
      </c>
    </row>
    <row r="45" spans="1:19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/>
      <c r="Q45" s="48">
        <v>23657.199999999997</v>
      </c>
      <c r="R45" s="48">
        <v>108892.20000000001</v>
      </c>
      <c r="S45" s="48">
        <f t="shared" si="1"/>
        <v>1273767.5999999999</v>
      </c>
    </row>
    <row r="46" spans="1:19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55"/>
      <c r="Q46" s="48">
        <v>24049.3</v>
      </c>
      <c r="R46" s="48">
        <v>134380</v>
      </c>
      <c r="S46" s="48">
        <f t="shared" si="1"/>
        <v>1234371.9000000001</v>
      </c>
    </row>
    <row r="47" spans="1:19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55"/>
      <c r="Q47" s="48">
        <v>24856.5</v>
      </c>
      <c r="R47" s="48">
        <v>149100.80000000002</v>
      </c>
      <c r="S47" s="48">
        <f t="shared" si="1"/>
        <v>1386460.6</v>
      </c>
    </row>
    <row r="48" spans="1:19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>
        <f t="shared" si="2"/>
        <v>723876.1</v>
      </c>
      <c r="M48" s="45">
        <v>282430</v>
      </c>
      <c r="N48" s="45"/>
      <c r="O48" s="55">
        <v>20</v>
      </c>
      <c r="P48" s="55"/>
      <c r="Q48" s="48">
        <v>25839.7</v>
      </c>
      <c r="R48" s="48">
        <v>171502.30000000002</v>
      </c>
      <c r="S48" s="48">
        <f t="shared" si="1"/>
        <v>1328195.6000000001</v>
      </c>
    </row>
    <row r="49" spans="1:19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>
        <f t="shared" si="2"/>
        <v>772108.5</v>
      </c>
      <c r="M49" s="45">
        <v>248180</v>
      </c>
      <c r="N49" s="45"/>
      <c r="O49" s="55">
        <v>20</v>
      </c>
      <c r="P49" s="55"/>
      <c r="Q49" s="48">
        <f>887.8+24119+157.9</f>
        <v>25164.7</v>
      </c>
      <c r="R49" s="48">
        <f>160893.6-1198.4</f>
        <v>159695.20000000001</v>
      </c>
      <c r="S49" s="48">
        <f t="shared" si="1"/>
        <v>1350775.5</v>
      </c>
    </row>
    <row r="50" spans="1:19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>
        <f t="shared" si="2"/>
        <v>776260.3</v>
      </c>
      <c r="M50" s="45">
        <v>287000</v>
      </c>
      <c r="N50" s="45"/>
      <c r="O50" s="55">
        <v>20</v>
      </c>
      <c r="P50" s="55"/>
      <c r="Q50" s="48">
        <f>157.9+23853.8+887.8</f>
        <v>24899.5</v>
      </c>
      <c r="R50" s="48">
        <f>200172.4-1198.4</f>
        <v>198974</v>
      </c>
      <c r="S50" s="48">
        <f t="shared" si="1"/>
        <v>1419236.7000000002</v>
      </c>
    </row>
    <row r="51" spans="1:19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>
        <f t="shared" si="2"/>
        <v>762094</v>
      </c>
      <c r="M51" s="45">
        <v>335077.8</v>
      </c>
      <c r="N51" s="45"/>
      <c r="O51" s="55">
        <v>20</v>
      </c>
      <c r="P51" s="55"/>
      <c r="Q51" s="48">
        <f>157.9+23502.4+887.8</f>
        <v>24548.100000000002</v>
      </c>
      <c r="R51" s="48">
        <f>181402.6-7031.5</f>
        <v>174371.1</v>
      </c>
      <c r="S51" s="48">
        <f t="shared" si="1"/>
        <v>1473264.1</v>
      </c>
    </row>
    <row r="52" spans="1:19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>
        <f t="shared" ref="L52" si="3">SUM(C52:K52)</f>
        <v>756889.1</v>
      </c>
      <c r="M52" s="45">
        <v>399460.9</v>
      </c>
      <c r="N52" s="60"/>
      <c r="O52" s="48">
        <v>20</v>
      </c>
      <c r="P52" s="48"/>
      <c r="Q52" s="48">
        <f>157.9+24409.9+887.8</f>
        <v>25455.600000000002</v>
      </c>
      <c r="R52" s="48">
        <f>210464.2-7031.5</f>
        <v>203432.7</v>
      </c>
      <c r="S52" s="48">
        <f t="shared" si="1"/>
        <v>1537487.5999999999</v>
      </c>
    </row>
    <row r="53" spans="1:19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>
        <f t="shared" ref="L53" si="4">SUM(C53:K53)</f>
        <v>746479.39999999991</v>
      </c>
      <c r="M53" s="45">
        <v>422379.9</v>
      </c>
      <c r="N53" s="60"/>
      <c r="O53" s="48">
        <v>20</v>
      </c>
      <c r="P53" s="48"/>
      <c r="Q53" s="48">
        <f>24491.3+157.9+887.8</f>
        <v>25537</v>
      </c>
      <c r="R53" s="48">
        <f>199796.9-5935</f>
        <v>193861.9</v>
      </c>
      <c r="S53" s="48">
        <f t="shared" si="1"/>
        <v>1630044.5</v>
      </c>
    </row>
    <row r="54" spans="1:19" x14ac:dyDescent="0.2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</row>
    <row r="55" spans="1:19" x14ac:dyDescent="0.25">
      <c r="A55" s="24" t="s">
        <v>47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9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5.77734375" customWidth="1"/>
    <col min="15" max="16" width="25.88671875" customWidth="1"/>
    <col min="17" max="17" width="16" customWidth="1"/>
    <col min="18" max="18" width="15.77734375" customWidth="1"/>
    <col min="20" max="20" width="12" bestFit="1" customWidth="1"/>
  </cols>
  <sheetData>
    <row r="1" spans="1:21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31" t="s">
        <v>3</v>
      </c>
      <c r="U1" s="32"/>
    </row>
    <row r="2" spans="1:21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1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1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7</v>
      </c>
      <c r="P4" s="70" t="s">
        <v>64</v>
      </c>
      <c r="Q4" s="70" t="s">
        <v>46</v>
      </c>
      <c r="R4" s="72" t="s">
        <v>16</v>
      </c>
      <c r="S4" s="74" t="s">
        <v>9</v>
      </c>
    </row>
    <row r="5" spans="1:21" s="1" customFormat="1" ht="56.25" x14ac:dyDescent="0.3">
      <c r="A5" s="78"/>
      <c r="B5" s="67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1"/>
      <c r="R5" s="73"/>
      <c r="S5" s="75"/>
    </row>
    <row r="6" spans="1:21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6" si="0">SUM(C6:K6)</f>
        <v>170798.90000000002</v>
      </c>
      <c r="M6" s="49" t="s">
        <v>1</v>
      </c>
      <c r="N6" s="49" t="s">
        <v>1</v>
      </c>
      <c r="O6" s="44">
        <v>25</v>
      </c>
      <c r="P6" s="44"/>
      <c r="Q6" s="44">
        <v>5317</v>
      </c>
      <c r="R6" s="44">
        <v>2979.6000000000931</v>
      </c>
      <c r="S6" s="48">
        <f t="shared" ref="S6:S17" si="1">SUM(B6,L6:R6)</f>
        <v>513610.40000000008</v>
      </c>
    </row>
    <row r="7" spans="1:21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/>
      <c r="Q7" s="48">
        <v>5750.7</v>
      </c>
      <c r="R7" s="48">
        <v>2918.8000000000347</v>
      </c>
      <c r="S7" s="48">
        <f t="shared" si="1"/>
        <v>659974.9</v>
      </c>
    </row>
    <row r="8" spans="1:21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/>
      <c r="Q8" s="48">
        <v>5970.5999999999995</v>
      </c>
      <c r="R8" s="48">
        <v>2976.0999999999185</v>
      </c>
      <c r="S8" s="48">
        <f t="shared" si="1"/>
        <v>680429</v>
      </c>
    </row>
    <row r="9" spans="1:21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/>
      <c r="Q9" s="48">
        <v>7467.3999999999987</v>
      </c>
      <c r="R9" s="48">
        <v>4483.1999999999771</v>
      </c>
      <c r="S9" s="48">
        <f t="shared" si="1"/>
        <v>772034.60000000009</v>
      </c>
    </row>
    <row r="10" spans="1:21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/>
      <c r="Q10" s="48">
        <v>9039.4</v>
      </c>
      <c r="R10" s="48">
        <v>7843.899999999976</v>
      </c>
      <c r="S10" s="48">
        <f t="shared" si="1"/>
        <v>911953.8</v>
      </c>
    </row>
    <row r="11" spans="1:21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/>
      <c r="Q11" s="48">
        <v>11039.999999999998</v>
      </c>
      <c r="R11" s="48">
        <v>14789.2</v>
      </c>
      <c r="S11" s="48">
        <f t="shared" si="1"/>
        <v>923746.99999999988</v>
      </c>
    </row>
    <row r="12" spans="1:21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/>
      <c r="Q12" s="48">
        <v>13012.499999999998</v>
      </c>
      <c r="R12" s="48">
        <v>64355.9</v>
      </c>
      <c r="S12" s="48">
        <f t="shared" si="1"/>
        <v>1028666.7000000001</v>
      </c>
    </row>
    <row r="13" spans="1:21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/>
      <c r="Q13" s="48">
        <v>15870.099999999999</v>
      </c>
      <c r="R13" s="48">
        <v>69542.200000000012</v>
      </c>
      <c r="S13" s="48">
        <f t="shared" si="1"/>
        <v>970786.5</v>
      </c>
    </row>
    <row r="14" spans="1:21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/>
      <c r="Q14" s="48">
        <v>16702.099999999999</v>
      </c>
      <c r="R14" s="48">
        <v>82875.700000000012</v>
      </c>
      <c r="S14" s="48">
        <f t="shared" si="1"/>
        <v>1107332.3</v>
      </c>
    </row>
    <row r="15" spans="1:21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/>
      <c r="Q15" s="48">
        <v>23657.199999999997</v>
      </c>
      <c r="R15" s="48">
        <v>108892.20000000001</v>
      </c>
      <c r="S15" s="48">
        <f t="shared" si="1"/>
        <v>1273767.5999999999</v>
      </c>
    </row>
    <row r="16" spans="1:21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>
        <f t="shared" si="0"/>
        <v>772108.5</v>
      </c>
      <c r="M16" s="45">
        <v>248180</v>
      </c>
      <c r="N16" s="45"/>
      <c r="O16" s="48">
        <v>20</v>
      </c>
      <c r="P16" s="48"/>
      <c r="Q16" s="48">
        <f>887.8+24119+157.9</f>
        <v>25164.7</v>
      </c>
      <c r="R16" s="48">
        <f>160893.6-1198.4</f>
        <v>159695.20000000001</v>
      </c>
      <c r="S16" s="48">
        <f t="shared" si="1"/>
        <v>1350775.5</v>
      </c>
    </row>
    <row r="17" spans="1:19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>
        <f t="shared" ref="L17" si="2">SUM(C17:K17)</f>
        <v>746479.39999999991</v>
      </c>
      <c r="M17" s="45">
        <v>422379.9</v>
      </c>
      <c r="N17" s="60"/>
      <c r="O17" s="48">
        <v>20</v>
      </c>
      <c r="P17" s="48"/>
      <c r="Q17" s="48">
        <f>24491.3+157.9+887.8</f>
        <v>25537</v>
      </c>
      <c r="R17" s="48">
        <f>199796.9-5935</f>
        <v>193861.9</v>
      </c>
      <c r="S17" s="48">
        <f t="shared" si="1"/>
        <v>1630044.5</v>
      </c>
    </row>
    <row r="18" spans="1:19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x14ac:dyDescent="0.25">
      <c r="A19" s="24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2020-03-05T08:12:14Z</dcterms:modified>
</cp:coreProperties>
</file>