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7" r:id="rId1"/>
    <sheet name="Monthly" sheetId="4" r:id="rId2"/>
    <sheet name="Quarterly" sheetId="5" r:id="rId3"/>
    <sheet name="Annual" sheetId="6" r:id="rId4"/>
  </sheets>
  <calcPr calcId="152511"/>
</workbook>
</file>

<file path=xl/calcChain.xml><?xml version="1.0" encoding="utf-8"?>
<calcChain xmlns="http://schemas.openxmlformats.org/spreadsheetml/2006/main">
  <c r="M20" i="6" l="1"/>
  <c r="N20" i="6" s="1"/>
  <c r="D20" i="6"/>
  <c r="F20" i="6" s="1"/>
  <c r="H20" i="6" s="1"/>
  <c r="O20" i="6" s="1"/>
  <c r="M60" i="5"/>
  <c r="N60" i="5" s="1"/>
  <c r="D60" i="5"/>
  <c r="F60" i="5" s="1"/>
  <c r="H60" i="5" s="1"/>
  <c r="M59" i="5"/>
  <c r="N59" i="5" s="1"/>
  <c r="D59" i="5"/>
  <c r="F59" i="5" s="1"/>
  <c r="H59" i="5" s="1"/>
  <c r="O59" i="5" s="1"/>
  <c r="N58" i="5"/>
  <c r="M58" i="5"/>
  <c r="D58" i="5"/>
  <c r="F58" i="5" s="1"/>
  <c r="H58" i="5" s="1"/>
  <c r="O58" i="5" s="1"/>
  <c r="N57" i="5"/>
  <c r="M57" i="5"/>
  <c r="D57" i="5"/>
  <c r="F57" i="5" s="1"/>
  <c r="H57" i="5" s="1"/>
  <c r="O57" i="5" s="1"/>
  <c r="N56" i="5"/>
  <c r="M56" i="5"/>
  <c r="D56" i="5"/>
  <c r="F56" i="5" s="1"/>
  <c r="H56" i="5" s="1"/>
  <c r="M167" i="4"/>
  <c r="N167" i="4" s="1"/>
  <c r="D167" i="4"/>
  <c r="F167" i="4" s="1"/>
  <c r="H167" i="4" s="1"/>
  <c r="O167" i="4" s="1"/>
  <c r="M166" i="4"/>
  <c r="N166" i="4" s="1"/>
  <c r="D166" i="4"/>
  <c r="F166" i="4" s="1"/>
  <c r="H166" i="4" s="1"/>
  <c r="N165" i="4"/>
  <c r="M165" i="4"/>
  <c r="D165" i="4"/>
  <c r="F165" i="4" s="1"/>
  <c r="H165" i="4" s="1"/>
  <c r="O165" i="4" s="1"/>
  <c r="N164" i="4"/>
  <c r="M164" i="4"/>
  <c r="D164" i="4"/>
  <c r="F164" i="4" s="1"/>
  <c r="H164" i="4" s="1"/>
  <c r="M163" i="4"/>
  <c r="N163" i="4" s="1"/>
  <c r="D163" i="4"/>
  <c r="F163" i="4" s="1"/>
  <c r="H163" i="4" s="1"/>
  <c r="O163" i="4" s="1"/>
  <c r="M162" i="4"/>
  <c r="N162" i="4" s="1"/>
  <c r="D162" i="4"/>
  <c r="F162" i="4" s="1"/>
  <c r="H162" i="4" s="1"/>
  <c r="O162" i="4" s="1"/>
  <c r="N161" i="4"/>
  <c r="M161" i="4"/>
  <c r="D161" i="4"/>
  <c r="F161" i="4" s="1"/>
  <c r="H161" i="4" s="1"/>
  <c r="O161" i="4" s="1"/>
  <c r="N160" i="4"/>
  <c r="M160" i="4"/>
  <c r="D160" i="4"/>
  <c r="F160" i="4" s="1"/>
  <c r="H160" i="4" s="1"/>
  <c r="M159" i="4"/>
  <c r="N159" i="4" s="1"/>
  <c r="D159" i="4"/>
  <c r="F159" i="4" s="1"/>
  <c r="H159" i="4" s="1"/>
  <c r="O159" i="4" s="1"/>
  <c r="M158" i="4"/>
  <c r="N158" i="4" s="1"/>
  <c r="D158" i="4"/>
  <c r="F158" i="4" s="1"/>
  <c r="H158" i="4" s="1"/>
  <c r="N157" i="4"/>
  <c r="M157" i="4"/>
  <c r="D157" i="4"/>
  <c r="F157" i="4" s="1"/>
  <c r="H157" i="4" s="1"/>
  <c r="O157" i="4" s="1"/>
  <c r="N156" i="4"/>
  <c r="M156" i="4"/>
  <c r="D156" i="4"/>
  <c r="F156" i="4" s="1"/>
  <c r="H156" i="4" s="1"/>
  <c r="M155" i="4"/>
  <c r="N155" i="4" s="1"/>
  <c r="D155" i="4"/>
  <c r="F155" i="4" s="1"/>
  <c r="H155" i="4" s="1"/>
  <c r="O155" i="4" s="1"/>
  <c r="M154" i="4"/>
  <c r="N154" i="4" s="1"/>
  <c r="D154" i="4"/>
  <c r="F154" i="4" s="1"/>
  <c r="H154" i="4" s="1"/>
  <c r="O154" i="4" s="1"/>
  <c r="N153" i="4"/>
  <c r="M153" i="4"/>
  <c r="D153" i="4"/>
  <c r="F153" i="4" s="1"/>
  <c r="H153" i="4" s="1"/>
  <c r="O153" i="4" s="1"/>
  <c r="O56" i="5" l="1"/>
  <c r="O60" i="5"/>
  <c r="O160" i="4"/>
  <c r="O156" i="4"/>
  <c r="O164" i="4"/>
  <c r="O158" i="4"/>
  <c r="O166" i="4"/>
  <c r="N19" i="6" l="1"/>
  <c r="D19" i="6"/>
  <c r="F19" i="6" s="1"/>
  <c r="H19" i="6" s="1"/>
  <c r="N55" i="5"/>
  <c r="D55" i="5"/>
  <c r="F55" i="5" s="1"/>
  <c r="H55" i="5" s="1"/>
  <c r="O55" i="5" s="1"/>
  <c r="M54" i="5"/>
  <c r="N54" i="5" s="1"/>
  <c r="D54" i="5"/>
  <c r="F54" i="5" s="1"/>
  <c r="H54" i="5" s="1"/>
  <c r="N53" i="5"/>
  <c r="D53" i="5"/>
  <c r="F53" i="5" s="1"/>
  <c r="H53" i="5" s="1"/>
  <c r="N52" i="5"/>
  <c r="D52" i="5"/>
  <c r="F52" i="5" s="1"/>
  <c r="H52" i="5" s="1"/>
  <c r="N152" i="4"/>
  <c r="D152" i="4"/>
  <c r="F152" i="4" s="1"/>
  <c r="H152" i="4" s="1"/>
  <c r="N151" i="4"/>
  <c r="D151" i="4"/>
  <c r="F151" i="4" s="1"/>
  <c r="H151" i="4" s="1"/>
  <c r="N150" i="4"/>
  <c r="D150" i="4"/>
  <c r="F150" i="4" s="1"/>
  <c r="H150" i="4" s="1"/>
  <c r="M149" i="4"/>
  <c r="N149" i="4" s="1"/>
  <c r="D149" i="4"/>
  <c r="F149" i="4" s="1"/>
  <c r="H149" i="4" s="1"/>
  <c r="N148" i="4"/>
  <c r="D148" i="4"/>
  <c r="F148" i="4" s="1"/>
  <c r="H148" i="4" s="1"/>
  <c r="N147" i="4"/>
  <c r="D147" i="4"/>
  <c r="F147" i="4" s="1"/>
  <c r="H147" i="4" s="1"/>
  <c r="O147" i="4" s="1"/>
  <c r="N146" i="4"/>
  <c r="D146" i="4"/>
  <c r="F146" i="4" s="1"/>
  <c r="H146" i="4" s="1"/>
  <c r="N145" i="4"/>
  <c r="D145" i="4"/>
  <c r="F145" i="4" s="1"/>
  <c r="H145" i="4" s="1"/>
  <c r="N144" i="4"/>
  <c r="D144" i="4"/>
  <c r="F144" i="4" s="1"/>
  <c r="H144" i="4" s="1"/>
  <c r="N143" i="4"/>
  <c r="D143" i="4"/>
  <c r="F143" i="4" s="1"/>
  <c r="H143" i="4" s="1"/>
  <c r="O143" i="4" s="1"/>
  <c r="N142" i="4"/>
  <c r="D142" i="4"/>
  <c r="F142" i="4" s="1"/>
  <c r="H142" i="4" s="1"/>
  <c r="N141" i="4"/>
  <c r="D141" i="4"/>
  <c r="F141" i="4" s="1"/>
  <c r="H141" i="4" s="1"/>
  <c r="O141" i="4" s="1"/>
  <c r="O54" i="5" l="1"/>
  <c r="O150" i="4"/>
  <c r="O149" i="4"/>
  <c r="O152" i="4"/>
  <c r="O19" i="6"/>
  <c r="O52" i="5"/>
  <c r="O53" i="5"/>
  <c r="O148" i="4"/>
  <c r="O151" i="4"/>
  <c r="O144" i="4"/>
  <c r="O146" i="4"/>
  <c r="O142" i="4"/>
  <c r="O145" i="4"/>
  <c r="N51" i="5" l="1"/>
  <c r="D51" i="5"/>
  <c r="F51" i="5" s="1"/>
  <c r="H51" i="5" s="1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N140" i="4"/>
  <c r="D140" i="4"/>
  <c r="F140" i="4" s="1"/>
  <c r="H140" i="4" s="1"/>
  <c r="O140" i="4" s="1"/>
  <c r="N139" i="4"/>
  <c r="D139" i="4"/>
  <c r="F139" i="4" s="1"/>
  <c r="H139" i="4" s="1"/>
  <c r="N138" i="4"/>
  <c r="D138" i="4"/>
  <c r="F138" i="4" s="1"/>
  <c r="H138" i="4" s="1"/>
  <c r="N137" i="4"/>
  <c r="D137" i="4"/>
  <c r="F137" i="4" s="1"/>
  <c r="H137" i="4" s="1"/>
  <c r="N136" i="4"/>
  <c r="D136" i="4"/>
  <c r="F136" i="4" s="1"/>
  <c r="H136" i="4" s="1"/>
  <c r="N135" i="4"/>
  <c r="D135" i="4"/>
  <c r="F135" i="4" s="1"/>
  <c r="H135" i="4" s="1"/>
  <c r="N134" i="4"/>
  <c r="D134" i="4"/>
  <c r="F134" i="4" s="1"/>
  <c r="H134" i="4" s="1"/>
  <c r="N133" i="4"/>
  <c r="D133" i="4"/>
  <c r="F133" i="4" s="1"/>
  <c r="H133" i="4" s="1"/>
  <c r="N132" i="4"/>
  <c r="D132" i="4"/>
  <c r="F132" i="4" s="1"/>
  <c r="H132" i="4" s="1"/>
  <c r="N131" i="4"/>
  <c r="D131" i="4"/>
  <c r="F131" i="4" s="1"/>
  <c r="H131" i="4" s="1"/>
  <c r="N130" i="4"/>
  <c r="D130" i="4"/>
  <c r="F130" i="4" s="1"/>
  <c r="H130" i="4" s="1"/>
  <c r="N129" i="4"/>
  <c r="D129" i="4"/>
  <c r="F129" i="4" s="1"/>
  <c r="H129" i="4" s="1"/>
  <c r="O134" i="4" l="1"/>
  <c r="O138" i="4"/>
  <c r="O129" i="4"/>
  <c r="O137" i="4"/>
  <c r="O131" i="4"/>
  <c r="O135" i="4"/>
  <c r="O49" i="5"/>
  <c r="O51" i="5"/>
  <c r="O48" i="5"/>
  <c r="O139" i="4"/>
  <c r="O132" i="4"/>
  <c r="O130" i="4"/>
  <c r="O133" i="4"/>
  <c r="O136" i="4"/>
  <c r="N18" i="6" l="1"/>
  <c r="D18" i="6"/>
  <c r="F18" i="6" s="1"/>
  <c r="H18" i="6" s="1"/>
  <c r="N47" i="5"/>
  <c r="D47" i="5"/>
  <c r="F47" i="5" s="1"/>
  <c r="H47" i="5" s="1"/>
  <c r="N128" i="4"/>
  <c r="D128" i="4"/>
  <c r="F128" i="4" s="1"/>
  <c r="H128" i="4" s="1"/>
  <c r="O128" i="4" s="1"/>
  <c r="O18" i="6" l="1"/>
  <c r="O47" i="5"/>
  <c r="N17" i="6" l="1"/>
  <c r="D17" i="6"/>
  <c r="F17" i="6" s="1"/>
  <c r="H17" i="6" s="1"/>
  <c r="N127" i="4"/>
  <c r="D127" i="4"/>
  <c r="F127" i="4" s="1"/>
  <c r="H127" i="4" s="1"/>
  <c r="O127" i="4" s="1"/>
  <c r="O17" i="6" l="1"/>
  <c r="N16" i="6"/>
  <c r="D16" i="6"/>
  <c r="F16" i="6" s="1"/>
  <c r="H16" i="6" s="1"/>
  <c r="N15" i="6"/>
  <c r="D15" i="6"/>
  <c r="F15" i="6" s="1"/>
  <c r="H15" i="6" s="1"/>
  <c r="N14" i="6"/>
  <c r="D14" i="6"/>
  <c r="F14" i="6" s="1"/>
  <c r="H14" i="6" s="1"/>
  <c r="N13" i="6"/>
  <c r="D13" i="6"/>
  <c r="F13" i="6" s="1"/>
  <c r="H13" i="6" s="1"/>
  <c r="N12" i="6"/>
  <c r="D12" i="6"/>
  <c r="F12" i="6" s="1"/>
  <c r="H12" i="6" s="1"/>
  <c r="O12" i="6" s="1"/>
  <c r="N11" i="6"/>
  <c r="D11" i="6"/>
  <c r="F11" i="6" s="1"/>
  <c r="H11" i="6" s="1"/>
  <c r="N10" i="6"/>
  <c r="D10" i="6"/>
  <c r="F10" i="6" s="1"/>
  <c r="H10" i="6" s="1"/>
  <c r="N9" i="6"/>
  <c r="D9" i="6"/>
  <c r="F9" i="6" s="1"/>
  <c r="H9" i="6" s="1"/>
  <c r="N8" i="6"/>
  <c r="D8" i="6"/>
  <c r="F8" i="6" s="1"/>
  <c r="H8" i="6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O9" i="6" l="1"/>
  <c r="O15" i="6"/>
  <c r="O16" i="6"/>
  <c r="O11" i="6"/>
  <c r="O8" i="6"/>
  <c r="O29" i="5"/>
  <c r="O33" i="5"/>
  <c r="O10" i="6"/>
  <c r="O13" i="6"/>
  <c r="O14" i="6"/>
  <c r="O46" i="5"/>
  <c r="O11" i="5"/>
  <c r="O27" i="5"/>
  <c r="O35" i="5"/>
  <c r="O39" i="5"/>
  <c r="O43" i="5"/>
  <c r="O8" i="5"/>
  <c r="O20" i="5"/>
  <c r="O28" i="5"/>
  <c r="O32" i="5"/>
  <c r="O21" i="5"/>
  <c r="O25" i="5"/>
  <c r="O36" i="5"/>
  <c r="O40" i="5"/>
  <c r="O14" i="5"/>
  <c r="O18" i="5"/>
  <c r="O22" i="5"/>
  <c r="O26" i="5"/>
  <c r="O15" i="5"/>
  <c r="O19" i="5"/>
  <c r="O9" i="5"/>
  <c r="O12" i="5"/>
  <c r="O16" i="5"/>
  <c r="O23" i="5"/>
  <c r="O30" i="5"/>
  <c r="O34" i="5"/>
  <c r="O37" i="5"/>
  <c r="O41" i="5"/>
  <c r="O44" i="5"/>
  <c r="O10" i="5"/>
  <c r="O13" i="5"/>
  <c r="O17" i="5"/>
  <c r="O24" i="5"/>
  <c r="O31" i="5"/>
  <c r="O38" i="5"/>
  <c r="O42" i="5"/>
  <c r="O45" i="5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N89" i="4"/>
  <c r="D89" i="4"/>
  <c r="F89" i="4" s="1"/>
  <c r="H89" i="4" s="1"/>
  <c r="N88" i="4"/>
  <c r="D88" i="4"/>
  <c r="F88" i="4" s="1"/>
  <c r="H88" i="4" s="1"/>
  <c r="N87" i="4"/>
  <c r="D87" i="4"/>
  <c r="F87" i="4" s="1"/>
  <c r="H87" i="4" s="1"/>
  <c r="N86" i="4"/>
  <c r="D86" i="4"/>
  <c r="F86" i="4" s="1"/>
  <c r="H86" i="4" s="1"/>
  <c r="N85" i="4"/>
  <c r="D85" i="4"/>
  <c r="F85" i="4" s="1"/>
  <c r="H85" i="4" s="1"/>
  <c r="N84" i="4"/>
  <c r="D84" i="4"/>
  <c r="F84" i="4" s="1"/>
  <c r="H84" i="4" s="1"/>
  <c r="N83" i="4"/>
  <c r="D83" i="4"/>
  <c r="F83" i="4" s="1"/>
  <c r="H83" i="4" s="1"/>
  <c r="N82" i="4"/>
  <c r="D82" i="4"/>
  <c r="F82" i="4" s="1"/>
  <c r="H82" i="4" s="1"/>
  <c r="N81" i="4"/>
  <c r="D81" i="4"/>
  <c r="F81" i="4" s="1"/>
  <c r="H81" i="4" s="1"/>
  <c r="N80" i="4"/>
  <c r="D80" i="4"/>
  <c r="F80" i="4" s="1"/>
  <c r="H80" i="4" s="1"/>
  <c r="N79" i="4"/>
  <c r="D79" i="4"/>
  <c r="F79" i="4" s="1"/>
  <c r="H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N48" i="4"/>
  <c r="D48" i="4"/>
  <c r="F48" i="4" s="1"/>
  <c r="H48" i="4" s="1"/>
  <c r="N47" i="4"/>
  <c r="D47" i="4"/>
  <c r="F47" i="4" s="1"/>
  <c r="H47" i="4" s="1"/>
  <c r="O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O43" i="4" s="1"/>
  <c r="N42" i="4"/>
  <c r="D42" i="4"/>
  <c r="F42" i="4" s="1"/>
  <c r="H42" i="4" s="1"/>
  <c r="N41" i="4"/>
  <c r="D41" i="4"/>
  <c r="F41" i="4" s="1"/>
  <c r="H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O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D23" i="4"/>
  <c r="F23" i="4" s="1"/>
  <c r="H23" i="4" s="1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80" i="4" l="1"/>
  <c r="O84" i="4"/>
  <c r="O88" i="4"/>
  <c r="O100" i="4"/>
  <c r="O82" i="4"/>
  <c r="O86" i="4"/>
  <c r="O90" i="4"/>
  <c r="O94" i="4"/>
  <c r="O41" i="4"/>
  <c r="O49" i="4"/>
  <c r="O57" i="4"/>
  <c r="O65" i="4"/>
  <c r="O69" i="4"/>
  <c r="O79" i="4"/>
  <c r="O107" i="4"/>
  <c r="O8" i="4"/>
  <c r="O111" i="4"/>
  <c r="O115" i="4"/>
  <c r="O119" i="4"/>
  <c r="O123" i="4"/>
  <c r="O117" i="4"/>
  <c r="O121" i="4"/>
  <c r="O24" i="4"/>
  <c r="O32" i="4"/>
  <c r="O36" i="4"/>
  <c r="O40" i="4"/>
  <c r="O48" i="4"/>
  <c r="O83" i="4"/>
  <c r="O87" i="4"/>
  <c r="O91" i="4"/>
  <c r="O95" i="4"/>
  <c r="O114" i="4"/>
  <c r="O118" i="4"/>
  <c r="O104" i="4"/>
  <c r="O30" i="4"/>
  <c r="O42" i="4"/>
  <c r="O50" i="4"/>
  <c r="O54" i="4"/>
  <c r="O81" i="4"/>
  <c r="O85" i="4"/>
  <c r="O89" i="4"/>
  <c r="O93" i="4"/>
  <c r="O108" i="4"/>
  <c r="O120" i="4"/>
  <c r="O11" i="4"/>
  <c r="O15" i="4"/>
  <c r="O66" i="4"/>
  <c r="O70" i="4"/>
  <c r="O97" i="4"/>
  <c r="O101" i="4"/>
  <c r="O16" i="4"/>
  <c r="O59" i="4"/>
  <c r="O67" i="4"/>
  <c r="O98" i="4"/>
  <c r="O102" i="4"/>
  <c r="O106" i="4"/>
  <c r="O17" i="4"/>
  <c r="O21" i="4"/>
  <c r="O68" i="4"/>
  <c r="O72" i="4"/>
  <c r="O99" i="4"/>
  <c r="O103" i="4"/>
  <c r="O9" i="4"/>
  <c r="O20" i="4"/>
  <c r="O35" i="4"/>
  <c r="O39" i="4"/>
  <c r="O53" i="4"/>
  <c r="O64" i="4"/>
  <c r="O75" i="4"/>
  <c r="O105" i="4"/>
  <c r="O112" i="4"/>
  <c r="O25" i="4"/>
  <c r="O18" i="4"/>
  <c r="O22" i="4"/>
  <c r="O33" i="4"/>
  <c r="O37" i="4"/>
  <c r="O51" i="4"/>
  <c r="O55" i="4"/>
  <c r="O73" i="4"/>
  <c r="O96" i="4"/>
  <c r="O124" i="4"/>
  <c r="O19" i="4"/>
  <c r="O34" i="4"/>
  <c r="O38" i="4"/>
  <c r="O45" i="4"/>
  <c r="O52" i="4"/>
  <c r="O63" i="4"/>
  <c r="O78" i="4"/>
  <c r="O12" i="4"/>
  <c r="O46" i="4"/>
  <c r="O60" i="4"/>
  <c r="O109" i="4"/>
  <c r="O10" i="4"/>
  <c r="O13" i="4"/>
  <c r="O28" i="4"/>
  <c r="O58" i="4"/>
  <c r="O61" i="4"/>
  <c r="O76" i="4"/>
  <c r="O110" i="4"/>
  <c r="O122" i="4"/>
  <c r="O125" i="4"/>
  <c r="O56" i="4"/>
  <c r="O113" i="4"/>
  <c r="O116" i="4"/>
  <c r="O14" i="4"/>
  <c r="O23" i="4"/>
  <c r="O26" i="4"/>
  <c r="O29" i="4"/>
  <c r="O44" i="4"/>
  <c r="O62" i="4"/>
  <c r="O71" i="4"/>
  <c r="O74" i="4"/>
  <c r="O77" i="4"/>
  <c r="O92" i="4"/>
  <c r="O126" i="4"/>
</calcChain>
</file>

<file path=xl/sharedStrings.xml><?xml version="1.0" encoding="utf-8"?>
<sst xmlns="http://schemas.openxmlformats.org/spreadsheetml/2006/main" count="253" uniqueCount="83">
  <si>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</si>
  <si>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</si>
  <si>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</si>
  <si>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</si>
  <si>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</si>
  <si>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</si>
  <si>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</si>
  <si>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</si>
  <si>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</si>
  <si>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</si>
  <si>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</si>
  <si>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Monetary Survey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</si>
  <si>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</si>
  <si>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</si>
  <si>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</si>
  <si>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</si>
  <si>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</si>
  <si>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</si>
  <si>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</si>
  <si>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</si>
  <si>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</si>
  <si>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Monetary Survey</t>
  </si>
  <si>
    <t>Quarterly Liabilities  Monetary Survey</t>
  </si>
  <si>
    <t>Annual Liabilities Monetary Survey</t>
  </si>
  <si>
    <t>Liabilities Monetary Survey.xls</t>
  </si>
  <si>
    <t>Narrow money</t>
  </si>
  <si>
    <t>currency in circulation out of banks</t>
  </si>
  <si>
    <t>Demand deposits</t>
  </si>
  <si>
    <t>Broad money M2</t>
  </si>
  <si>
    <t>Broad money M3</t>
  </si>
  <si>
    <t>Foreign currency deposits of residents</t>
  </si>
  <si>
    <t>Import deposits</t>
  </si>
  <si>
    <t>Share and other equity</t>
  </si>
  <si>
    <t>Net inter-bank balances</t>
  </si>
  <si>
    <t>Balance of claims and liabilities  &amp; other financial intermediaries</t>
  </si>
  <si>
    <t>Return to the Contents</t>
  </si>
  <si>
    <t>(p): Provisional</t>
  </si>
  <si>
    <t>Broad Money M2</t>
  </si>
  <si>
    <t>Narrow Money</t>
  </si>
  <si>
    <t>Period                   Description</t>
  </si>
  <si>
    <t>Broad Money M3</t>
  </si>
  <si>
    <t>Foreign Currency deposits of residents</t>
  </si>
  <si>
    <t xml:space="preserve">Share and other Equity </t>
  </si>
  <si>
    <t>TOTAL LIABILITIES</t>
  </si>
  <si>
    <t>TOTAL ASSETS</t>
  </si>
  <si>
    <t>Liabilities</t>
  </si>
  <si>
    <t>MONETARY SURVEY(In millions  of BIF)</t>
  </si>
  <si>
    <t>Balance of claims  &amp; liabilities other financial intermediaries</t>
  </si>
  <si>
    <t>Balance of claims &amp; liabilities  other financial intermediaries</t>
  </si>
  <si>
    <t>Balance of claims   &amp;  liabilitiesother financial intermediaries</t>
  </si>
  <si>
    <t xml:space="preserve">Other net items </t>
  </si>
  <si>
    <t xml:space="preserve">Various net </t>
  </si>
  <si>
    <t xml:space="preserve">Other  net items </t>
  </si>
  <si>
    <t>Time deposits</t>
  </si>
  <si>
    <t>Source: Financial statement of BRB, Commercial banks, Deposit taking microfinance institutions (from December 2010) and Post administration(CCP)</t>
  </si>
  <si>
    <t>Previous publication date</t>
  </si>
  <si>
    <t>Liabilities monetary Survey shows broad money and other net items</t>
  </si>
  <si>
    <t>II.5.2</t>
  </si>
  <si>
    <r>
      <t>July-19</t>
    </r>
    <r>
      <rPr>
        <vertAlign val="superscript"/>
        <sz val="12"/>
        <rFont val="Calibri"/>
        <family val="2"/>
        <scheme val="minor"/>
      </rPr>
      <t>(p)</t>
    </r>
  </si>
  <si>
    <r>
      <t>August-19</t>
    </r>
    <r>
      <rPr>
        <vertAlign val="superscript"/>
        <sz val="12"/>
        <rFont val="Calibri"/>
        <family val="2"/>
        <scheme val="minor"/>
      </rPr>
      <t>(p)</t>
    </r>
  </si>
  <si>
    <r>
      <t>September-19</t>
    </r>
    <r>
      <rPr>
        <vertAlign val="superscript"/>
        <sz val="12"/>
        <rFont val="Calibri"/>
        <family val="2"/>
        <scheme val="minor"/>
      </rPr>
      <t>(p)</t>
    </r>
  </si>
  <si>
    <r>
      <t>October-19</t>
    </r>
    <r>
      <rPr>
        <vertAlign val="superscript"/>
        <sz val="12"/>
        <rFont val="Calibri"/>
        <family val="2"/>
        <scheme val="minor"/>
      </rPr>
      <t>(p)</t>
    </r>
  </si>
  <si>
    <r>
      <t>November-19</t>
    </r>
    <r>
      <rPr>
        <vertAlign val="superscript"/>
        <sz val="12"/>
        <rFont val="Calibri"/>
        <family val="2"/>
        <scheme val="minor"/>
      </rPr>
      <t>(p)</t>
    </r>
  </si>
  <si>
    <r>
      <t>December-19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</si>
  <si>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</si>
  <si>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January-20</t>
    </r>
    <r>
      <rPr>
        <vertAlign val="superscript"/>
        <sz val="12"/>
        <rFont val="Calibri"/>
        <family val="2"/>
        <scheme val="minor"/>
      </rPr>
      <t>(p)</t>
    </r>
  </si>
  <si>
    <r>
      <t>February-20</t>
    </r>
    <r>
      <rPr>
        <vertAlign val="superscript"/>
        <sz val="12"/>
        <rFont val="Calibri"/>
        <family val="2"/>
        <scheme val="minor"/>
      </rPr>
      <t>(p)</t>
    </r>
  </si>
  <si>
    <r>
      <t>March-20</t>
    </r>
    <r>
      <rPr>
        <vertAlign val="superscript"/>
        <sz val="12"/>
        <rFont val="Calibri"/>
        <family val="2"/>
        <scheme val="minor"/>
      </rPr>
      <t>(p)</t>
    </r>
  </si>
  <si>
    <r>
      <t>April-20</t>
    </r>
    <r>
      <rPr>
        <vertAlign val="superscript"/>
        <sz val="12"/>
        <rFont val="Calibri"/>
        <family val="2"/>
        <scheme val="minor"/>
      </rPr>
      <t>(p)</t>
    </r>
  </si>
  <si>
    <r>
      <t>May-20</t>
    </r>
    <r>
      <rPr>
        <vertAlign val="superscript"/>
        <sz val="12"/>
        <rFont val="Calibri"/>
        <family val="2"/>
        <scheme val="minor"/>
      </rPr>
      <t>(p)</t>
    </r>
  </si>
  <si>
    <r>
      <t>June-20</t>
    </r>
    <r>
      <rPr>
        <vertAlign val="superscript"/>
        <sz val="12"/>
        <rFont val="Calibri"/>
        <family val="2"/>
        <scheme val="minor"/>
      </rPr>
      <t>(p)</t>
    </r>
  </si>
  <si>
    <r>
      <t>July-20</t>
    </r>
    <r>
      <rPr>
        <vertAlign val="superscript"/>
        <sz val="12"/>
        <rFont val="Calibri"/>
        <family val="2"/>
        <scheme val="minor"/>
      </rPr>
      <t>(p)</t>
    </r>
  </si>
  <si>
    <r>
      <t>August-20</t>
    </r>
    <r>
      <rPr>
        <vertAlign val="superscript"/>
        <sz val="12"/>
        <rFont val="Calibri"/>
        <family val="2"/>
        <scheme val="minor"/>
      </rPr>
      <t>(p)</t>
    </r>
  </si>
  <si>
    <r>
      <t>September-20</t>
    </r>
    <r>
      <rPr>
        <vertAlign val="superscript"/>
        <sz val="12"/>
        <rFont val="Calibri"/>
        <family val="2"/>
        <scheme val="minor"/>
      </rPr>
      <t>(p)</t>
    </r>
  </si>
  <si>
    <t>2020</t>
  </si>
  <si>
    <r>
      <t>October-20</t>
    </r>
    <r>
      <rPr>
        <vertAlign val="superscript"/>
        <sz val="12"/>
        <rFont val="Calibri"/>
        <family val="2"/>
        <scheme val="minor"/>
      </rPr>
      <t>(p)</t>
    </r>
  </si>
  <si>
    <r>
      <t>November-20</t>
    </r>
    <r>
      <rPr>
        <vertAlign val="superscript"/>
        <sz val="12"/>
        <rFont val="Calibri"/>
        <family val="2"/>
        <scheme val="minor"/>
      </rPr>
      <t>(p)</t>
    </r>
  </si>
  <si>
    <r>
      <t>December-20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</si>
  <si>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</si>
  <si>
    <t>Q1-2021</t>
  </si>
  <si>
    <r>
      <t>January-21</t>
    </r>
    <r>
      <rPr>
        <vertAlign val="superscript"/>
        <sz val="12"/>
        <rFont val="Calibri"/>
        <family val="2"/>
        <scheme val="minor"/>
      </rPr>
      <t>(p)</t>
    </r>
  </si>
  <si>
    <r>
      <t>Febuary-21</t>
    </r>
    <r>
      <rPr>
        <vertAlign val="superscript"/>
        <sz val="12"/>
        <rFont val="Calibri"/>
        <family val="2"/>
        <scheme val="minor"/>
      </rPr>
      <t>(p)</t>
    </r>
  </si>
  <si>
    <r>
      <t>March-21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</si>
</sst>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0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4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0" borderId="0" xfId="0" applyFont="1" applyAlignment="1">
      <alignment horizontal="justify" vertical="center"/>
    </xf>
    <xf numFmtId="165" fontId="0" fillId="0" borderId="0" xfId="0" applyBorder="1"/>
    <xf numFmtId="168" fontId="6" fillId="4" borderId="0" xfId="0" applyNumberFormat="1" applyFont="1" applyFill="1" applyAlignment="1">
      <alignment horizontal="right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4" fillId="0" borderId="0" xfId="0" applyNumberFormat="1" applyFont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5" fillId="0" borderId="0" xfId="0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17" fillId="0" borderId="0" xfId="0" applyFont="1"/>
    <xf numFmtId="165" fontId="4" fillId="0" borderId="0" xfId="0" applyFont="1" applyBorder="1" applyAlignment="1">
      <alignment horizontal="center"/>
    </xf>
    <xf numFmtId="165" fontId="12" fillId="0" borderId="0" xfId="0" applyFont="1"/>
    <xf numFmtId="165" fontId="13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</xf>
    <xf numFmtId="0" fontId="8" fillId="4" borderId="0" xfId="2" applyFill="1" applyAlignment="1" applyProtection="1"/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9" fontId="2" fillId="0" borderId="4" xfId="0" quotePrefix="1" applyNumberFormat="1" applyFont="1" applyFill="1" applyBorder="1" applyAlignment="1" applyProtection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165" fontId="17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5" fontId="11" fillId="0" borderId="6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8" xfId="0" applyFont="1" applyBorder="1" applyAlignment="1">
      <alignment horizontal="left"/>
    </xf>
    <xf numFmtId="165" fontId="11" fillId="0" borderId="11" xfId="0" applyFont="1" applyBorder="1" applyAlignment="1">
      <alignment horizontal="left"/>
    </xf>
    <xf numFmtId="165" fontId="11" fillId="0" borderId="12" xfId="0" applyFont="1" applyBorder="1" applyAlignment="1">
      <alignment horizontal="left"/>
    </xf>
    <xf numFmtId="165" fontId="11" fillId="0" borderId="13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0" xfId="0" applyFont="1" applyBorder="1" applyAlignment="1">
      <alignment horizontal="left"/>
    </xf>
    <xf numFmtId="165" fontId="11" fillId="0" borderId="14" xfId="0" applyFont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6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6" fillId="5" borderId="4" xfId="0" applyNumberFormat="1" applyFont="1" applyFill="1" applyBorder="1" applyAlignment="1" applyProtection="1">
      <alignment horizont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6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9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10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  <xf numFmtId="169" fontId="2" fillId="0" borderId="4" xfId="0" quotePrefix="1" applyNumberFormat="1" applyFont="1" applyFill="1" applyBorder="1" applyAlignment="1" applyProtection="1">
      <alignment horizontal="left" vertical="top"/>
    </xf>
    <xf numFmtId="169" fontId="2" fillId="0" borderId="4" xfId="0" applyNumberFormat="1" applyFont="1" applyBorder="1" applyAlignment="1">
      <alignment horizontal="left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abSelected="1" topLeftCell="D1" workbookViewId="0">
      <selection activeCell="F8" sqref="F8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5" t="s">
        <v>6</v>
      </c>
    </row>
    <row r="3" spans="2:5" x14ac:dyDescent="0.25">
      <c r="B3" s="15" t="s">
        <v>7</v>
      </c>
      <c r="C3"/>
    </row>
    <row r="4" spans="2:5" x14ac:dyDescent="0.25">
      <c r="B4" s="15" t="s">
        <v>8</v>
      </c>
    </row>
    <row r="5" spans="2:5" ht="33" customHeight="1" x14ac:dyDescent="0.25">
      <c r="B5" s="15" t="s">
        <v>9</v>
      </c>
    </row>
    <row r="6" spans="2:5" ht="18.75" x14ac:dyDescent="0.3">
      <c r="B6" s="36" t="s">
        <v>10</v>
      </c>
    </row>
    <row r="7" spans="2:5" ht="18.75" x14ac:dyDescent="0.3">
      <c r="B7" s="37" t="s">
        <v>11</v>
      </c>
    </row>
    <row r="8" spans="2:5" x14ac:dyDescent="0.25">
      <c r="B8" s="15"/>
    </row>
    <row r="9" spans="2:5" x14ac:dyDescent="0.25">
      <c r="B9" s="6" t="s">
        <v>12</v>
      </c>
    </row>
    <row r="10" spans="2:5" ht="20.25" customHeight="1" thickBot="1" x14ac:dyDescent="0.3">
      <c r="B10" s="7" t="s">
        <v>13</v>
      </c>
      <c r="C10" s="7" t="s">
        <v>14</v>
      </c>
      <c r="D10" s="7" t="s">
        <v>15</v>
      </c>
      <c r="E10" s="7" t="s">
        <v>16</v>
      </c>
    </row>
    <row r="11" spans="2:5" x14ac:dyDescent="0.25">
      <c r="B11" s="39" t="s">
        <v>17</v>
      </c>
      <c r="C11" s="8" t="s">
        <v>21</v>
      </c>
      <c r="D11" s="8" t="s">
        <v>17</v>
      </c>
      <c r="E11" s="17">
        <v>44286</v>
      </c>
    </row>
    <row r="12" spans="2:5" x14ac:dyDescent="0.25">
      <c r="B12" s="39" t="s">
        <v>18</v>
      </c>
      <c r="C12" s="8" t="s">
        <v>22</v>
      </c>
      <c r="D12" s="8" t="s">
        <v>18</v>
      </c>
      <c r="E12" s="10" t="s">
        <v>79</v>
      </c>
    </row>
    <row r="13" spans="2:5" x14ac:dyDescent="0.25">
      <c r="B13" s="39" t="s">
        <v>19</v>
      </c>
      <c r="C13" s="8" t="s">
        <v>23</v>
      </c>
      <c r="D13" s="8" t="s">
        <v>19</v>
      </c>
      <c r="E13" s="9" t="s">
        <v>74</v>
      </c>
    </row>
    <row r="15" spans="2:5" x14ac:dyDescent="0.25">
      <c r="B15" s="6" t="s">
        <v>20</v>
      </c>
      <c r="C15" s="11"/>
    </row>
    <row r="16" spans="2:5" x14ac:dyDescent="0.25">
      <c r="B16" s="6" t="s">
        <v>55</v>
      </c>
      <c r="C16" s="11"/>
    </row>
    <row r="18" spans="2:4" x14ac:dyDescent="0.25">
      <c r="B18" s="6" t="s">
        <v>3</v>
      </c>
      <c r="C18" s="6" t="s">
        <v>24</v>
      </c>
    </row>
    <row r="19" spans="2:4" x14ac:dyDescent="0.25">
      <c r="B19" s="6" t="s">
        <v>4</v>
      </c>
      <c r="C19" s="12" t="s">
        <v>5</v>
      </c>
    </row>
    <row r="22" spans="2:4" x14ac:dyDescent="0.25">
      <c r="B22" s="14" t="s">
        <v>56</v>
      </c>
    </row>
    <row r="23" spans="2:4" x14ac:dyDescent="0.25">
      <c r="B23" s="18" t="s">
        <v>25</v>
      </c>
      <c r="C23" s="19"/>
      <c r="D23" s="19"/>
    </row>
    <row r="24" spans="2:4" x14ac:dyDescent="0.25">
      <c r="B24" s="38" t="s">
        <v>26</v>
      </c>
      <c r="C24" s="19"/>
      <c r="D24" s="19"/>
    </row>
    <row r="25" spans="2:4" x14ac:dyDescent="0.25">
      <c r="B25" s="38" t="s">
        <v>27</v>
      </c>
      <c r="C25" s="19"/>
      <c r="D25" s="19"/>
    </row>
    <row r="26" spans="2:4" x14ac:dyDescent="0.25">
      <c r="B26" s="18" t="s">
        <v>28</v>
      </c>
      <c r="C26" s="19"/>
      <c r="D26" s="19"/>
    </row>
    <row r="27" spans="2:4" x14ac:dyDescent="0.25">
      <c r="B27" s="18" t="s">
        <v>25</v>
      </c>
      <c r="C27" s="19"/>
      <c r="D27" s="19"/>
    </row>
    <row r="28" spans="2:4" x14ac:dyDescent="0.25">
      <c r="B28" s="38" t="s">
        <v>53</v>
      </c>
      <c r="C28" s="19"/>
      <c r="D28" s="19"/>
    </row>
    <row r="29" spans="2:4" x14ac:dyDescent="0.25">
      <c r="B29" s="18" t="s">
        <v>29</v>
      </c>
      <c r="C29" s="19"/>
      <c r="D29" s="19"/>
    </row>
    <row r="30" spans="2:4" x14ac:dyDescent="0.25">
      <c r="B30" s="38" t="s">
        <v>28</v>
      </c>
      <c r="C30" s="19"/>
      <c r="D30" s="19"/>
    </row>
    <row r="31" spans="2:4" ht="15.75" customHeight="1" x14ac:dyDescent="0.25">
      <c r="B31" s="38" t="s">
        <v>30</v>
      </c>
      <c r="C31" s="19"/>
      <c r="D31" s="19"/>
    </row>
    <row r="32" spans="2:4" ht="15.75" customHeight="1" x14ac:dyDescent="0.25">
      <c r="B32" s="18" t="s">
        <v>52</v>
      </c>
      <c r="C32" s="19"/>
      <c r="D32" s="19"/>
    </row>
    <row r="33" spans="2:7" ht="15.75" customHeight="1" x14ac:dyDescent="0.25">
      <c r="B33" s="38" t="s">
        <v>31</v>
      </c>
      <c r="C33" s="20"/>
      <c r="D33" s="20"/>
      <c r="E33" s="21"/>
      <c r="F33" s="21"/>
      <c r="G33" s="21"/>
    </row>
    <row r="34" spans="2:7" ht="18.75" x14ac:dyDescent="0.25">
      <c r="B34" s="38" t="s">
        <v>32</v>
      </c>
      <c r="C34" s="20"/>
      <c r="D34" s="20"/>
      <c r="E34" s="21"/>
      <c r="F34" s="21"/>
      <c r="G34" s="21"/>
    </row>
    <row r="35" spans="2:7" ht="18.75" x14ac:dyDescent="0.25">
      <c r="B35" s="38" t="s">
        <v>33</v>
      </c>
      <c r="C35" s="20"/>
      <c r="D35" s="20"/>
      <c r="E35" s="21"/>
      <c r="F35" s="21"/>
      <c r="G35" s="21"/>
    </row>
    <row r="36" spans="2:7" ht="18.75" x14ac:dyDescent="0.25">
      <c r="B36" s="38" t="s">
        <v>34</v>
      </c>
      <c r="C36" s="20"/>
      <c r="D36" s="20"/>
      <c r="E36" s="21"/>
      <c r="F36" s="21"/>
      <c r="G36" s="21"/>
    </row>
    <row r="37" spans="2:7" ht="18.75" x14ac:dyDescent="0.25">
      <c r="B37" s="38" t="s">
        <v>51</v>
      </c>
      <c r="C37" s="20"/>
      <c r="D37" s="20"/>
      <c r="E37" s="21"/>
      <c r="F37" s="21"/>
      <c r="G37" s="21"/>
    </row>
    <row r="38" spans="2:7" x14ac:dyDescent="0.25">
      <c r="B38" s="18" t="s">
        <v>43</v>
      </c>
      <c r="C38" s="22"/>
      <c r="D38" s="22"/>
      <c r="E38" s="23"/>
      <c r="F38" s="23"/>
      <c r="G38" s="23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71"/>
  <sheetViews>
    <sheetView workbookViewId="0">
      <pane xSplit="1" ySplit="7" topLeftCell="B160" activePane="bottomRight" state="frozen"/>
      <selection pane="topRight" activeCell="B1" sqref="B1"/>
      <selection pane="bottomLeft" activeCell="A8" sqref="A8"/>
      <selection pane="bottomRight" activeCell="A153" sqref="A153:A167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6.6640625" customWidth="1"/>
    <col min="8" max="8" width="12.5546875" customWidth="1"/>
    <col min="9" max="9" width="16.33203125" bestFit="1" customWidth="1"/>
    <col min="10" max="10" width="14.5546875" bestFit="1" customWidth="1"/>
    <col min="11" max="11" width="14" customWidth="1"/>
    <col min="12" max="12" width="14.77734375" customWidth="1"/>
    <col min="13" max="13" width="14.44140625" customWidth="1"/>
    <col min="14" max="14" width="15.109375" customWidth="1"/>
    <col min="15" max="15" width="21.44140625" customWidth="1"/>
  </cols>
  <sheetData>
    <row r="1" spans="1:15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</row>
    <row r="2" spans="1:15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5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5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5" s="34" customFormat="1" ht="20.2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49</v>
      </c>
      <c r="M5" s="60" t="s">
        <v>51</v>
      </c>
      <c r="N5" s="60" t="s">
        <v>2</v>
      </c>
      <c r="O5" s="61"/>
    </row>
    <row r="6" spans="1:15" s="34" customFormat="1" ht="23.2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5" s="34" customFormat="1" ht="56.25" x14ac:dyDescent="0.35">
      <c r="A7" s="69"/>
      <c r="B7" s="48" t="s">
        <v>26</v>
      </c>
      <c r="C7" s="49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5" s="41" customFormat="1" x14ac:dyDescent="0.25">
      <c r="A8" s="42">
        <v>39448</v>
      </c>
      <c r="B8" s="43">
        <v>79693.100000000006</v>
      </c>
      <c r="C8" s="43">
        <v>156706</v>
      </c>
      <c r="D8" s="44">
        <f t="shared" ref="D8:D71" si="0">SUM(B8:C8)</f>
        <v>236399.1</v>
      </c>
      <c r="E8" s="43">
        <v>85963.499999999985</v>
      </c>
      <c r="F8" s="44">
        <f t="shared" ref="F8:F71" si="1">D8+E8</f>
        <v>322362.59999999998</v>
      </c>
      <c r="G8" s="43">
        <v>43197.2</v>
      </c>
      <c r="H8" s="43">
        <f>F8+G8</f>
        <v>365559.8</v>
      </c>
      <c r="I8" s="43">
        <v>2368.6</v>
      </c>
      <c r="J8" s="43">
        <v>80679.899999999994</v>
      </c>
      <c r="K8" s="45">
        <v>-663.89999999999873</v>
      </c>
      <c r="L8" s="44" t="s">
        <v>1</v>
      </c>
      <c r="M8" s="46">
        <v>37213.1</v>
      </c>
      <c r="N8" s="44">
        <f>SUM(I8:M8)</f>
        <v>119597.70000000001</v>
      </c>
      <c r="O8" s="44">
        <f>H8+N8</f>
        <v>485157.5</v>
      </c>
    </row>
    <row r="9" spans="1:15" s="41" customFormat="1" x14ac:dyDescent="0.25">
      <c r="A9" s="42">
        <v>39479</v>
      </c>
      <c r="B9" s="43">
        <v>80787.5</v>
      </c>
      <c r="C9" s="43">
        <v>156964.79999999996</v>
      </c>
      <c r="D9" s="44">
        <f t="shared" si="0"/>
        <v>237752.29999999996</v>
      </c>
      <c r="E9" s="43">
        <v>89136.799999999988</v>
      </c>
      <c r="F9" s="44">
        <f t="shared" si="1"/>
        <v>326889.09999999998</v>
      </c>
      <c r="G9" s="43">
        <v>51858.599999999969</v>
      </c>
      <c r="H9" s="43">
        <f t="shared" ref="H9:H72" si="2">F9+G9</f>
        <v>378747.69999999995</v>
      </c>
      <c r="I9" s="43">
        <v>2117.1999999999998</v>
      </c>
      <c r="J9" s="43">
        <v>84145.8</v>
      </c>
      <c r="K9" s="45">
        <v>113.40000000000236</v>
      </c>
      <c r="L9" s="44" t="s">
        <v>1</v>
      </c>
      <c r="M9" s="46">
        <v>35668</v>
      </c>
      <c r="N9" s="44">
        <f t="shared" ref="N9:N72" si="3">SUM(I9:M9)</f>
        <v>122044.40000000001</v>
      </c>
      <c r="O9" s="44">
        <f t="shared" ref="O9:O72" si="4">H9+N9</f>
        <v>500792.1</v>
      </c>
    </row>
    <row r="10" spans="1:15" s="41" customFormat="1" x14ac:dyDescent="0.25">
      <c r="A10" s="42">
        <v>39508</v>
      </c>
      <c r="B10" s="43">
        <v>80644.800000000003</v>
      </c>
      <c r="C10" s="43">
        <v>168932.30000000002</v>
      </c>
      <c r="D10" s="44">
        <f t="shared" si="0"/>
        <v>249577.10000000003</v>
      </c>
      <c r="E10" s="43">
        <v>89083.5</v>
      </c>
      <c r="F10" s="44">
        <f t="shared" si="1"/>
        <v>338660.60000000003</v>
      </c>
      <c r="G10" s="43">
        <v>59602.599999999991</v>
      </c>
      <c r="H10" s="43">
        <f t="shared" si="2"/>
        <v>398263.2</v>
      </c>
      <c r="I10" s="43">
        <v>2145.1999999999998</v>
      </c>
      <c r="J10" s="43">
        <v>77281.8</v>
      </c>
      <c r="K10" s="45">
        <v>413.40000000000146</v>
      </c>
      <c r="L10" s="44" t="s">
        <v>1</v>
      </c>
      <c r="M10" s="46">
        <v>34660.9</v>
      </c>
      <c r="N10" s="44">
        <f t="shared" si="3"/>
        <v>114501.29999999999</v>
      </c>
      <c r="O10" s="44">
        <f t="shared" si="4"/>
        <v>512764.5</v>
      </c>
    </row>
    <row r="11" spans="1:15" s="41" customFormat="1" x14ac:dyDescent="0.25">
      <c r="A11" s="42">
        <v>39539</v>
      </c>
      <c r="B11" s="43">
        <v>89175.3</v>
      </c>
      <c r="C11" s="43">
        <v>164775.5</v>
      </c>
      <c r="D11" s="44">
        <f t="shared" si="0"/>
        <v>253950.8</v>
      </c>
      <c r="E11" s="43">
        <v>88413.100000000035</v>
      </c>
      <c r="F11" s="44">
        <f t="shared" si="1"/>
        <v>342363.9</v>
      </c>
      <c r="G11" s="43">
        <v>54473.499999999993</v>
      </c>
      <c r="H11" s="43">
        <f t="shared" si="2"/>
        <v>396837.4</v>
      </c>
      <c r="I11" s="43">
        <v>1906.4</v>
      </c>
      <c r="J11" s="43">
        <v>72014.8</v>
      </c>
      <c r="K11" s="45">
        <v>1054.8000000000002</v>
      </c>
      <c r="L11" s="44" t="s">
        <v>1</v>
      </c>
      <c r="M11" s="46">
        <v>41321.199999999997</v>
      </c>
      <c r="N11" s="44">
        <f t="shared" si="3"/>
        <v>116297.2</v>
      </c>
      <c r="O11" s="44">
        <f t="shared" si="4"/>
        <v>513134.60000000003</v>
      </c>
    </row>
    <row r="12" spans="1:15" s="41" customFormat="1" x14ac:dyDescent="0.25">
      <c r="A12" s="42">
        <v>39569</v>
      </c>
      <c r="B12" s="43">
        <v>90132.3</v>
      </c>
      <c r="C12" s="43">
        <v>156462.79999999999</v>
      </c>
      <c r="D12" s="44">
        <f t="shared" si="0"/>
        <v>246595.09999999998</v>
      </c>
      <c r="E12" s="43">
        <v>89650.3</v>
      </c>
      <c r="F12" s="44">
        <f t="shared" si="1"/>
        <v>336245.39999999997</v>
      </c>
      <c r="G12" s="43">
        <v>51599.676999999981</v>
      </c>
      <c r="H12" s="43">
        <f t="shared" si="2"/>
        <v>387845.07699999993</v>
      </c>
      <c r="I12" s="43">
        <v>2593.4</v>
      </c>
      <c r="J12" s="43">
        <v>78090.600000000006</v>
      </c>
      <c r="K12" s="45">
        <v>-255.60000000000218</v>
      </c>
      <c r="L12" s="44" t="s">
        <v>1</v>
      </c>
      <c r="M12" s="46">
        <v>37826.300000000003</v>
      </c>
      <c r="N12" s="44">
        <f t="shared" si="3"/>
        <v>118254.7</v>
      </c>
      <c r="O12" s="44">
        <f t="shared" si="4"/>
        <v>506099.77699999994</v>
      </c>
    </row>
    <row r="13" spans="1:15" s="41" customFormat="1" x14ac:dyDescent="0.25">
      <c r="A13" s="42">
        <v>39600</v>
      </c>
      <c r="B13" s="43">
        <v>99272.299999999988</v>
      </c>
      <c r="C13" s="43">
        <v>167031.90000000005</v>
      </c>
      <c r="D13" s="44">
        <f t="shared" si="0"/>
        <v>266304.20000000007</v>
      </c>
      <c r="E13" s="43">
        <v>86848.6</v>
      </c>
      <c r="F13" s="44">
        <f t="shared" si="1"/>
        <v>353152.80000000005</v>
      </c>
      <c r="G13" s="43">
        <v>53497.899999999987</v>
      </c>
      <c r="H13" s="43">
        <f t="shared" si="2"/>
        <v>406650.7</v>
      </c>
      <c r="I13" s="43">
        <v>2889.3</v>
      </c>
      <c r="J13" s="43">
        <v>83148.5</v>
      </c>
      <c r="K13" s="45">
        <v>-1032.5000000000023</v>
      </c>
      <c r="L13" s="44" t="s">
        <v>1</v>
      </c>
      <c r="M13" s="46">
        <v>40089.300000000003</v>
      </c>
      <c r="N13" s="44">
        <f t="shared" si="3"/>
        <v>125094.6</v>
      </c>
      <c r="O13" s="44">
        <f t="shared" si="4"/>
        <v>531745.30000000005</v>
      </c>
    </row>
    <row r="14" spans="1:15" s="41" customFormat="1" x14ac:dyDescent="0.25">
      <c r="A14" s="42">
        <v>39630</v>
      </c>
      <c r="B14" s="43">
        <v>111390</v>
      </c>
      <c r="C14" s="43">
        <v>168605.40000000002</v>
      </c>
      <c r="D14" s="44">
        <f t="shared" si="0"/>
        <v>279995.40000000002</v>
      </c>
      <c r="E14" s="43">
        <v>91211.199999999997</v>
      </c>
      <c r="F14" s="44">
        <f t="shared" si="1"/>
        <v>371206.60000000003</v>
      </c>
      <c r="G14" s="43">
        <v>53458.899999999965</v>
      </c>
      <c r="H14" s="43">
        <f t="shared" si="2"/>
        <v>424665.5</v>
      </c>
      <c r="I14" s="43">
        <v>2612.9</v>
      </c>
      <c r="J14" s="43">
        <v>87338.8</v>
      </c>
      <c r="K14" s="45">
        <v>-427.90000000000418</v>
      </c>
      <c r="L14" s="44" t="s">
        <v>1</v>
      </c>
      <c r="M14" s="46">
        <v>33021.199999999997</v>
      </c>
      <c r="N14" s="44">
        <f t="shared" si="3"/>
        <v>122544.99999999999</v>
      </c>
      <c r="O14" s="44">
        <f t="shared" si="4"/>
        <v>547210.5</v>
      </c>
    </row>
    <row r="15" spans="1:15" s="41" customFormat="1" x14ac:dyDescent="0.25">
      <c r="A15" s="42">
        <v>39661</v>
      </c>
      <c r="B15" s="43">
        <v>110194.59999999999</v>
      </c>
      <c r="C15" s="43">
        <v>177071.50000000003</v>
      </c>
      <c r="D15" s="44">
        <f t="shared" si="0"/>
        <v>287266.10000000003</v>
      </c>
      <c r="E15" s="43">
        <v>92805.89999999998</v>
      </c>
      <c r="F15" s="44">
        <f t="shared" si="1"/>
        <v>380072</v>
      </c>
      <c r="G15" s="43">
        <v>58804.200000000048</v>
      </c>
      <c r="H15" s="43">
        <f t="shared" si="2"/>
        <v>438876.20000000007</v>
      </c>
      <c r="I15" s="43">
        <v>3329</v>
      </c>
      <c r="J15" s="43">
        <v>88049.7</v>
      </c>
      <c r="K15" s="45">
        <v>-1605.6999999999989</v>
      </c>
      <c r="L15" s="44" t="s">
        <v>1</v>
      </c>
      <c r="M15" s="46">
        <v>30968.7</v>
      </c>
      <c r="N15" s="44">
        <f t="shared" si="3"/>
        <v>120741.7</v>
      </c>
      <c r="O15" s="44">
        <f t="shared" si="4"/>
        <v>559617.9</v>
      </c>
    </row>
    <row r="16" spans="1:15" s="41" customFormat="1" x14ac:dyDescent="0.25">
      <c r="A16" s="42">
        <v>39692</v>
      </c>
      <c r="B16" s="43">
        <v>110356.3</v>
      </c>
      <c r="C16" s="43">
        <v>184837.59999999998</v>
      </c>
      <c r="D16" s="44">
        <f t="shared" si="0"/>
        <v>295193.89999999997</v>
      </c>
      <c r="E16" s="43">
        <v>94519.900000000009</v>
      </c>
      <c r="F16" s="44">
        <f t="shared" si="1"/>
        <v>389713.8</v>
      </c>
      <c r="G16" s="43">
        <v>63322.599999999984</v>
      </c>
      <c r="H16" s="43">
        <f t="shared" si="2"/>
        <v>453036.39999999997</v>
      </c>
      <c r="I16" s="43">
        <v>3473.3</v>
      </c>
      <c r="J16" s="43">
        <v>88403</v>
      </c>
      <c r="K16" s="45">
        <v>-626.20000000000437</v>
      </c>
      <c r="L16" s="44" t="s">
        <v>1</v>
      </c>
      <c r="M16" s="46">
        <v>33909.800000000003</v>
      </c>
      <c r="N16" s="44">
        <f t="shared" si="3"/>
        <v>125159.90000000001</v>
      </c>
      <c r="O16" s="44">
        <f t="shared" si="4"/>
        <v>578196.29999999993</v>
      </c>
    </row>
    <row r="17" spans="1:17" s="41" customFormat="1" x14ac:dyDescent="0.25">
      <c r="A17" s="42">
        <v>39722</v>
      </c>
      <c r="B17" s="43">
        <v>108675.90000000001</v>
      </c>
      <c r="C17" s="43">
        <v>187490</v>
      </c>
      <c r="D17" s="44">
        <f t="shared" si="0"/>
        <v>296165.90000000002</v>
      </c>
      <c r="E17" s="43">
        <v>96513.4</v>
      </c>
      <c r="F17" s="44">
        <f t="shared" si="1"/>
        <v>392679.30000000005</v>
      </c>
      <c r="G17" s="43">
        <v>59725.2</v>
      </c>
      <c r="H17" s="43">
        <f t="shared" si="2"/>
        <v>452404.50000000006</v>
      </c>
      <c r="I17" s="43">
        <v>3310.6</v>
      </c>
      <c r="J17" s="43">
        <v>89839.5</v>
      </c>
      <c r="K17" s="45">
        <v>691.00000000000182</v>
      </c>
      <c r="L17" s="44" t="s">
        <v>1</v>
      </c>
      <c r="M17" s="46">
        <v>41588</v>
      </c>
      <c r="N17" s="44">
        <f t="shared" si="3"/>
        <v>135429.1</v>
      </c>
      <c r="O17" s="44">
        <f t="shared" si="4"/>
        <v>587833.60000000009</v>
      </c>
    </row>
    <row r="18" spans="1:17" s="41" customFormat="1" x14ac:dyDescent="0.25">
      <c r="A18" s="42">
        <v>39753</v>
      </c>
      <c r="B18" s="43">
        <v>106026.90000000001</v>
      </c>
      <c r="C18" s="43">
        <v>186562.3</v>
      </c>
      <c r="D18" s="44">
        <f t="shared" si="0"/>
        <v>292589.2</v>
      </c>
      <c r="E18" s="43">
        <v>99180.900000000023</v>
      </c>
      <c r="F18" s="44">
        <f t="shared" si="1"/>
        <v>391770.10000000003</v>
      </c>
      <c r="G18" s="43">
        <v>63216.900000000009</v>
      </c>
      <c r="H18" s="43">
        <f t="shared" si="2"/>
        <v>454987.00000000006</v>
      </c>
      <c r="I18" s="43">
        <v>3369.6</v>
      </c>
      <c r="J18" s="43">
        <v>95077.8</v>
      </c>
      <c r="K18" s="45">
        <v>256.69999999999891</v>
      </c>
      <c r="L18" s="44" t="s">
        <v>1</v>
      </c>
      <c r="M18" s="46">
        <v>39167.9</v>
      </c>
      <c r="N18" s="44">
        <f t="shared" si="3"/>
        <v>137872</v>
      </c>
      <c r="O18" s="44">
        <f t="shared" si="4"/>
        <v>592859</v>
      </c>
    </row>
    <row r="19" spans="1:17" s="41" customFormat="1" x14ac:dyDescent="0.25">
      <c r="A19" s="42">
        <v>39783</v>
      </c>
      <c r="B19" s="43">
        <v>112623.7</v>
      </c>
      <c r="C19" s="43">
        <v>207061.90000000005</v>
      </c>
      <c r="D19" s="44">
        <f t="shared" si="0"/>
        <v>319685.60000000003</v>
      </c>
      <c r="E19" s="43">
        <v>99838.999999999985</v>
      </c>
      <c r="F19" s="44">
        <f t="shared" si="1"/>
        <v>419524.60000000003</v>
      </c>
      <c r="G19" s="43">
        <v>63073.699999999953</v>
      </c>
      <c r="H19" s="43">
        <f t="shared" si="2"/>
        <v>482598.3</v>
      </c>
      <c r="I19" s="43">
        <v>5225.7</v>
      </c>
      <c r="J19" s="43">
        <v>96829.8</v>
      </c>
      <c r="K19" s="45">
        <v>-1373.0999999999985</v>
      </c>
      <c r="L19" s="44" t="s">
        <v>1</v>
      </c>
      <c r="M19" s="46">
        <v>56705.1</v>
      </c>
      <c r="N19" s="44">
        <f t="shared" si="3"/>
        <v>157387.5</v>
      </c>
      <c r="O19" s="44">
        <f t="shared" si="4"/>
        <v>639985.80000000005</v>
      </c>
    </row>
    <row r="20" spans="1:17" s="41" customFormat="1" x14ac:dyDescent="0.25">
      <c r="A20" s="42">
        <v>39814</v>
      </c>
      <c r="B20" s="43">
        <v>103461.7</v>
      </c>
      <c r="C20" s="43">
        <v>199773.80000000002</v>
      </c>
      <c r="D20" s="44">
        <f t="shared" si="0"/>
        <v>303235.5</v>
      </c>
      <c r="E20" s="43">
        <v>98524.999999999985</v>
      </c>
      <c r="F20" s="44">
        <f t="shared" si="1"/>
        <v>401760.5</v>
      </c>
      <c r="G20" s="43">
        <v>63221.099999999991</v>
      </c>
      <c r="H20" s="43">
        <f t="shared" si="2"/>
        <v>464981.6</v>
      </c>
      <c r="I20" s="43">
        <v>5513.8</v>
      </c>
      <c r="J20" s="43">
        <v>89186.9</v>
      </c>
      <c r="K20" s="45">
        <v>-57.900000000003274</v>
      </c>
      <c r="L20" s="44" t="s">
        <v>1</v>
      </c>
      <c r="M20" s="46">
        <v>44590.8</v>
      </c>
      <c r="N20" s="44">
        <f t="shared" si="3"/>
        <v>139233.59999999998</v>
      </c>
      <c r="O20" s="44">
        <f t="shared" si="4"/>
        <v>604215.19999999995</v>
      </c>
    </row>
    <row r="21" spans="1:17" s="41" customFormat="1" x14ac:dyDescent="0.25">
      <c r="A21" s="42">
        <v>39845</v>
      </c>
      <c r="B21" s="43">
        <v>100998.9</v>
      </c>
      <c r="C21" s="43">
        <v>195147.6</v>
      </c>
      <c r="D21" s="44">
        <f t="shared" si="0"/>
        <v>296146.5</v>
      </c>
      <c r="E21" s="43">
        <v>100309.7</v>
      </c>
      <c r="F21" s="44">
        <f t="shared" si="1"/>
        <v>396456.2</v>
      </c>
      <c r="G21" s="43">
        <v>63836.368000000002</v>
      </c>
      <c r="H21" s="43">
        <f t="shared" si="2"/>
        <v>460292.56800000003</v>
      </c>
      <c r="I21" s="43">
        <v>6639.8</v>
      </c>
      <c r="J21" s="43">
        <v>92905.5</v>
      </c>
      <c r="K21" s="45">
        <v>191</v>
      </c>
      <c r="L21" s="44" t="s">
        <v>1</v>
      </c>
      <c r="M21" s="46">
        <v>42167.7</v>
      </c>
      <c r="N21" s="44">
        <f t="shared" si="3"/>
        <v>141904</v>
      </c>
      <c r="O21" s="44">
        <f t="shared" si="4"/>
        <v>602196.56799999997</v>
      </c>
    </row>
    <row r="22" spans="1:17" s="41" customFormat="1" x14ac:dyDescent="0.25">
      <c r="A22" s="42">
        <v>39873</v>
      </c>
      <c r="B22" s="43">
        <v>99941.4</v>
      </c>
      <c r="C22" s="43">
        <v>203598.3</v>
      </c>
      <c r="D22" s="44">
        <f t="shared" si="0"/>
        <v>303539.69999999995</v>
      </c>
      <c r="E22" s="43">
        <v>99993.599999999991</v>
      </c>
      <c r="F22" s="44">
        <f t="shared" si="1"/>
        <v>403533.29999999993</v>
      </c>
      <c r="G22" s="43">
        <v>67860.600000000006</v>
      </c>
      <c r="H22" s="43">
        <f t="shared" si="2"/>
        <v>471393.89999999991</v>
      </c>
      <c r="I22" s="43">
        <v>5647.2</v>
      </c>
      <c r="J22" s="43">
        <v>98172.4</v>
      </c>
      <c r="K22" s="45">
        <v>2100.699999999998</v>
      </c>
      <c r="L22" s="44" t="s">
        <v>1</v>
      </c>
      <c r="M22" s="46">
        <v>24843.9</v>
      </c>
      <c r="N22" s="44">
        <f t="shared" si="3"/>
        <v>130764.19999999998</v>
      </c>
      <c r="O22" s="44">
        <f t="shared" si="4"/>
        <v>602158.09999999986</v>
      </c>
    </row>
    <row r="23" spans="1:17" s="41" customFormat="1" x14ac:dyDescent="0.25">
      <c r="A23" s="42">
        <v>39904</v>
      </c>
      <c r="B23" s="43">
        <v>103584.9</v>
      </c>
      <c r="C23" s="43">
        <v>200820.90000000002</v>
      </c>
      <c r="D23" s="44">
        <f t="shared" si="0"/>
        <v>304405.80000000005</v>
      </c>
      <c r="E23" s="43">
        <v>102644.59999999999</v>
      </c>
      <c r="F23" s="44">
        <f t="shared" si="1"/>
        <v>407050.4</v>
      </c>
      <c r="G23" s="43">
        <v>69235.39999999998</v>
      </c>
      <c r="H23" s="43">
        <f t="shared" si="2"/>
        <v>476285.8</v>
      </c>
      <c r="I23" s="43">
        <v>5663.5</v>
      </c>
      <c r="J23" s="43">
        <v>95100</v>
      </c>
      <c r="K23" s="45">
        <v>-2736.4999999999991</v>
      </c>
      <c r="L23" s="44" t="s">
        <v>1</v>
      </c>
      <c r="M23" s="46">
        <v>27164.1</v>
      </c>
      <c r="N23" s="44">
        <f t="shared" si="3"/>
        <v>125191.1</v>
      </c>
      <c r="O23" s="44">
        <f t="shared" si="4"/>
        <v>601476.9</v>
      </c>
    </row>
    <row r="24" spans="1:17" s="41" customFormat="1" x14ac:dyDescent="0.25">
      <c r="A24" s="42">
        <v>39934</v>
      </c>
      <c r="B24" s="43">
        <v>100328.1</v>
      </c>
      <c r="C24" s="43">
        <v>196045.00000000006</v>
      </c>
      <c r="D24" s="44">
        <f t="shared" si="0"/>
        <v>296373.10000000009</v>
      </c>
      <c r="E24" s="43">
        <v>105416.20000000001</v>
      </c>
      <c r="F24" s="44">
        <f t="shared" si="1"/>
        <v>401789.3000000001</v>
      </c>
      <c r="G24" s="43">
        <v>68900.700000000026</v>
      </c>
      <c r="H24" s="43">
        <f t="shared" si="2"/>
        <v>470690.00000000012</v>
      </c>
      <c r="I24" s="43">
        <v>4707.2</v>
      </c>
      <c r="J24" s="43">
        <v>97059.3</v>
      </c>
      <c r="K24" s="45">
        <v>4276.5000000000045</v>
      </c>
      <c r="L24" s="44" t="s">
        <v>1</v>
      </c>
      <c r="M24" s="46">
        <v>60647.199999999997</v>
      </c>
      <c r="N24" s="44">
        <f t="shared" si="3"/>
        <v>166690.20000000001</v>
      </c>
      <c r="O24" s="44">
        <f t="shared" si="4"/>
        <v>637380.20000000019</v>
      </c>
    </row>
    <row r="25" spans="1:17" s="41" customFormat="1" x14ac:dyDescent="0.25">
      <c r="A25" s="42">
        <v>39965</v>
      </c>
      <c r="B25" s="43">
        <v>108019.4</v>
      </c>
      <c r="C25" s="43">
        <v>202721.79999999996</v>
      </c>
      <c r="D25" s="44">
        <f t="shared" si="0"/>
        <v>310741.19999999995</v>
      </c>
      <c r="E25" s="43">
        <v>106915.59999999998</v>
      </c>
      <c r="F25" s="44">
        <f t="shared" si="1"/>
        <v>417656.79999999993</v>
      </c>
      <c r="G25" s="43">
        <v>69104.300000000017</v>
      </c>
      <c r="H25" s="43">
        <f t="shared" si="2"/>
        <v>486761.1</v>
      </c>
      <c r="I25" s="43">
        <v>3207.8999999999996</v>
      </c>
      <c r="J25" s="43">
        <v>109595.5</v>
      </c>
      <c r="K25" s="45">
        <v>2077.9000000000015</v>
      </c>
      <c r="L25" s="44" t="s">
        <v>1</v>
      </c>
      <c r="M25" s="46">
        <v>56552.3</v>
      </c>
      <c r="N25" s="44">
        <f t="shared" si="3"/>
        <v>171433.59999999998</v>
      </c>
      <c r="O25" s="44">
        <f t="shared" si="4"/>
        <v>658194.69999999995</v>
      </c>
    </row>
    <row r="26" spans="1:17" s="41" customFormat="1" x14ac:dyDescent="0.25">
      <c r="A26" s="42">
        <v>39995</v>
      </c>
      <c r="B26" s="43">
        <v>111946.4</v>
      </c>
      <c r="C26" s="43">
        <v>196651.40000000002</v>
      </c>
      <c r="D26" s="44">
        <f t="shared" si="0"/>
        <v>308597.80000000005</v>
      </c>
      <c r="E26" s="43">
        <v>107474.4</v>
      </c>
      <c r="F26" s="44">
        <f t="shared" si="1"/>
        <v>416072.20000000007</v>
      </c>
      <c r="G26" s="43">
        <v>70439.999999999985</v>
      </c>
      <c r="H26" s="43">
        <f t="shared" si="2"/>
        <v>486512.20000000007</v>
      </c>
      <c r="I26" s="43">
        <v>2971.7</v>
      </c>
      <c r="J26" s="43">
        <v>110130.2</v>
      </c>
      <c r="K26" s="45">
        <v>774.30000000000291</v>
      </c>
      <c r="L26" s="44" t="s">
        <v>1</v>
      </c>
      <c r="M26" s="46">
        <v>55303.7</v>
      </c>
      <c r="N26" s="44">
        <f t="shared" si="3"/>
        <v>169179.9</v>
      </c>
      <c r="O26" s="44">
        <f t="shared" si="4"/>
        <v>655692.10000000009</v>
      </c>
    </row>
    <row r="27" spans="1:17" s="41" customFormat="1" x14ac:dyDescent="0.25">
      <c r="A27" s="42">
        <v>40026</v>
      </c>
      <c r="B27" s="43">
        <v>109260.5</v>
      </c>
      <c r="C27" s="43">
        <v>205794.40000000002</v>
      </c>
      <c r="D27" s="44">
        <f t="shared" si="0"/>
        <v>315054.90000000002</v>
      </c>
      <c r="E27" s="43">
        <v>105291.89999999998</v>
      </c>
      <c r="F27" s="44">
        <f t="shared" si="1"/>
        <v>420346.8</v>
      </c>
      <c r="G27" s="43">
        <v>71700.799999999988</v>
      </c>
      <c r="H27" s="43">
        <f t="shared" si="2"/>
        <v>492047.6</v>
      </c>
      <c r="I27" s="43">
        <v>2286.5</v>
      </c>
      <c r="J27" s="43">
        <v>115266.9</v>
      </c>
      <c r="K27" s="45">
        <v>1779.5000000000009</v>
      </c>
      <c r="L27" s="44" t="s">
        <v>1</v>
      </c>
      <c r="M27" s="46">
        <v>50602.400000000001</v>
      </c>
      <c r="N27" s="44">
        <f t="shared" si="3"/>
        <v>169935.3</v>
      </c>
      <c r="O27" s="44">
        <f t="shared" si="4"/>
        <v>661982.89999999991</v>
      </c>
    </row>
    <row r="28" spans="1:17" s="41" customFormat="1" x14ac:dyDescent="0.25">
      <c r="A28" s="42">
        <v>40057</v>
      </c>
      <c r="B28" s="43">
        <v>104480.8</v>
      </c>
      <c r="C28" s="43">
        <v>228836.60000000006</v>
      </c>
      <c r="D28" s="44">
        <f t="shared" si="0"/>
        <v>333317.40000000008</v>
      </c>
      <c r="E28" s="43">
        <v>101524.9</v>
      </c>
      <c r="F28" s="44">
        <f t="shared" si="1"/>
        <v>434842.30000000005</v>
      </c>
      <c r="G28" s="43">
        <v>71084.000000000015</v>
      </c>
      <c r="H28" s="43">
        <f t="shared" si="2"/>
        <v>505926.30000000005</v>
      </c>
      <c r="I28" s="43">
        <v>2277.6999999999998</v>
      </c>
      <c r="J28" s="43">
        <v>118465.1</v>
      </c>
      <c r="K28" s="45">
        <v>841.50000000000182</v>
      </c>
      <c r="L28" s="44" t="s">
        <v>1</v>
      </c>
      <c r="M28" s="46">
        <v>50438.6</v>
      </c>
      <c r="N28" s="44">
        <f t="shared" si="3"/>
        <v>172022.9</v>
      </c>
      <c r="O28" s="44">
        <f t="shared" si="4"/>
        <v>677949.20000000007</v>
      </c>
    </row>
    <row r="29" spans="1:17" s="41" customFormat="1" x14ac:dyDescent="0.25">
      <c r="A29" s="42">
        <v>40087</v>
      </c>
      <c r="B29" s="43">
        <v>106629.7</v>
      </c>
      <c r="C29" s="43">
        <v>218915.50000000003</v>
      </c>
      <c r="D29" s="44">
        <f t="shared" si="0"/>
        <v>325545.2</v>
      </c>
      <c r="E29" s="43">
        <v>110336.7</v>
      </c>
      <c r="F29" s="44">
        <f t="shared" si="1"/>
        <v>435881.9</v>
      </c>
      <c r="G29" s="43">
        <v>78231</v>
      </c>
      <c r="H29" s="43">
        <f t="shared" si="2"/>
        <v>514112.9</v>
      </c>
      <c r="I29" s="43">
        <v>1249.4000000000001</v>
      </c>
      <c r="J29" s="43">
        <v>121928</v>
      </c>
      <c r="K29" s="45">
        <v>-956.29999999999745</v>
      </c>
      <c r="L29" s="44" t="s">
        <v>1</v>
      </c>
      <c r="M29" s="46">
        <v>52113.8</v>
      </c>
      <c r="N29" s="44">
        <f t="shared" si="3"/>
        <v>174334.9</v>
      </c>
      <c r="O29" s="44">
        <f t="shared" si="4"/>
        <v>688447.8</v>
      </c>
    </row>
    <row r="30" spans="1:17" s="41" customFormat="1" x14ac:dyDescent="0.25">
      <c r="A30" s="42">
        <v>40118</v>
      </c>
      <c r="B30" s="43">
        <v>104663.29999999999</v>
      </c>
      <c r="C30" s="43">
        <v>210340.20000000004</v>
      </c>
      <c r="D30" s="44">
        <f t="shared" si="0"/>
        <v>315003.5</v>
      </c>
      <c r="E30" s="43">
        <v>115747.1</v>
      </c>
      <c r="F30" s="44">
        <f t="shared" si="1"/>
        <v>430750.6</v>
      </c>
      <c r="G30" s="43">
        <v>78481.700000000012</v>
      </c>
      <c r="H30" s="43">
        <f t="shared" si="2"/>
        <v>509232.3</v>
      </c>
      <c r="I30" s="43">
        <v>2394.6999999999998</v>
      </c>
      <c r="J30" s="43">
        <v>123054.9</v>
      </c>
      <c r="K30" s="45">
        <v>-972.80000000000837</v>
      </c>
      <c r="L30" s="44" t="s">
        <v>1</v>
      </c>
      <c r="M30" s="46">
        <v>56337.9</v>
      </c>
      <c r="N30" s="44">
        <f t="shared" si="3"/>
        <v>180814.69999999998</v>
      </c>
      <c r="O30" s="44">
        <f t="shared" si="4"/>
        <v>690047</v>
      </c>
    </row>
    <row r="31" spans="1:17" s="41" customFormat="1" x14ac:dyDescent="0.25">
      <c r="A31" s="42">
        <v>40148</v>
      </c>
      <c r="B31" s="43">
        <v>120915.70000000001</v>
      </c>
      <c r="C31" s="43">
        <v>246210.90000000002</v>
      </c>
      <c r="D31" s="44">
        <f t="shared" si="0"/>
        <v>367126.60000000003</v>
      </c>
      <c r="E31" s="43">
        <v>116937.90000000001</v>
      </c>
      <c r="F31" s="44">
        <f t="shared" si="1"/>
        <v>484064.50000000006</v>
      </c>
      <c r="G31" s="43">
        <v>81245.400000000009</v>
      </c>
      <c r="H31" s="43">
        <f t="shared" si="2"/>
        <v>565309.9</v>
      </c>
      <c r="I31" s="43">
        <v>3627.5</v>
      </c>
      <c r="J31" s="43">
        <v>125656.8</v>
      </c>
      <c r="K31" s="45">
        <v>1713.6999999999935</v>
      </c>
      <c r="L31" s="44" t="s">
        <v>1</v>
      </c>
      <c r="M31" s="44">
        <v>76543.8</v>
      </c>
      <c r="N31" s="44">
        <f t="shared" si="3"/>
        <v>207541.8</v>
      </c>
      <c r="O31" s="44">
        <f t="shared" si="4"/>
        <v>772851.7</v>
      </c>
      <c r="P31" s="40"/>
      <c r="Q31" s="40"/>
    </row>
    <row r="32" spans="1:17" s="41" customFormat="1" x14ac:dyDescent="0.25">
      <c r="A32" s="42">
        <v>40179</v>
      </c>
      <c r="B32" s="43">
        <v>109410.50000000001</v>
      </c>
      <c r="C32" s="43">
        <v>241597.59999999998</v>
      </c>
      <c r="D32" s="44">
        <f t="shared" si="0"/>
        <v>351008.1</v>
      </c>
      <c r="E32" s="43">
        <v>115733.49999999997</v>
      </c>
      <c r="F32" s="44">
        <f t="shared" si="1"/>
        <v>466741.6</v>
      </c>
      <c r="G32" s="43">
        <v>83494.899999999994</v>
      </c>
      <c r="H32" s="43">
        <f t="shared" si="2"/>
        <v>550236.5</v>
      </c>
      <c r="I32" s="43">
        <v>3848</v>
      </c>
      <c r="J32" s="43">
        <v>125636.1</v>
      </c>
      <c r="K32" s="45">
        <v>904.800000000002</v>
      </c>
      <c r="L32" s="44" t="s">
        <v>1</v>
      </c>
      <c r="M32" s="44">
        <v>50069.1</v>
      </c>
      <c r="N32" s="44">
        <f t="shared" si="3"/>
        <v>180458</v>
      </c>
      <c r="O32" s="44">
        <f t="shared" si="4"/>
        <v>730694.5</v>
      </c>
      <c r="P32" s="40"/>
      <c r="Q32" s="40"/>
    </row>
    <row r="33" spans="1:17" s="41" customFormat="1" x14ac:dyDescent="0.25">
      <c r="A33" s="42">
        <v>40210</v>
      </c>
      <c r="B33" s="43">
        <v>110419.9</v>
      </c>
      <c r="C33" s="43">
        <v>244767.60000000003</v>
      </c>
      <c r="D33" s="44">
        <f t="shared" si="0"/>
        <v>355187.5</v>
      </c>
      <c r="E33" s="43">
        <v>117088.20000000003</v>
      </c>
      <c r="F33" s="44">
        <f t="shared" si="1"/>
        <v>472275.7</v>
      </c>
      <c r="G33" s="43">
        <v>83629.400000000023</v>
      </c>
      <c r="H33" s="43">
        <f t="shared" si="2"/>
        <v>555905.10000000009</v>
      </c>
      <c r="I33" s="43">
        <v>3891.9</v>
      </c>
      <c r="J33" s="43">
        <v>124346.6</v>
      </c>
      <c r="K33" s="45">
        <v>1341.3000000000029</v>
      </c>
      <c r="L33" s="44" t="s">
        <v>1</v>
      </c>
      <c r="M33" s="44">
        <v>54732.2</v>
      </c>
      <c r="N33" s="44">
        <f t="shared" si="3"/>
        <v>184312</v>
      </c>
      <c r="O33" s="44">
        <f t="shared" si="4"/>
        <v>740217.10000000009</v>
      </c>
      <c r="P33" s="40"/>
      <c r="Q33" s="40"/>
    </row>
    <row r="34" spans="1:17" s="41" customFormat="1" x14ac:dyDescent="0.25">
      <c r="A34" s="42">
        <v>40238</v>
      </c>
      <c r="B34" s="43">
        <v>109456.8</v>
      </c>
      <c r="C34" s="43">
        <v>257628.79999999996</v>
      </c>
      <c r="D34" s="44">
        <f t="shared" si="0"/>
        <v>367085.6</v>
      </c>
      <c r="E34" s="43">
        <v>121964.00000000003</v>
      </c>
      <c r="F34" s="44">
        <f t="shared" si="1"/>
        <v>489049.59999999998</v>
      </c>
      <c r="G34" s="43">
        <v>82957.999999999913</v>
      </c>
      <c r="H34" s="43">
        <f t="shared" si="2"/>
        <v>572007.59999999986</v>
      </c>
      <c r="I34" s="43">
        <v>4455.2</v>
      </c>
      <c r="J34" s="43">
        <v>123737</v>
      </c>
      <c r="K34" s="45">
        <v>2342.7000000000025</v>
      </c>
      <c r="L34" s="44" t="s">
        <v>1</v>
      </c>
      <c r="M34" s="44">
        <v>49269.1</v>
      </c>
      <c r="N34" s="44">
        <f t="shared" si="3"/>
        <v>179804</v>
      </c>
      <c r="O34" s="44">
        <f t="shared" si="4"/>
        <v>751811.59999999986</v>
      </c>
      <c r="P34" s="40"/>
      <c r="Q34" s="40"/>
    </row>
    <row r="35" spans="1:17" s="41" customFormat="1" x14ac:dyDescent="0.25">
      <c r="A35" s="42">
        <v>40269</v>
      </c>
      <c r="B35" s="43">
        <v>113374.90000000001</v>
      </c>
      <c r="C35" s="43">
        <v>249651.3</v>
      </c>
      <c r="D35" s="44">
        <f t="shared" si="0"/>
        <v>363026.2</v>
      </c>
      <c r="E35" s="43">
        <v>125612.40000000004</v>
      </c>
      <c r="F35" s="44">
        <f t="shared" si="1"/>
        <v>488638.60000000003</v>
      </c>
      <c r="G35" s="43">
        <v>83599.500000000015</v>
      </c>
      <c r="H35" s="43">
        <f t="shared" si="2"/>
        <v>572238.10000000009</v>
      </c>
      <c r="I35" s="43">
        <v>3924.4</v>
      </c>
      <c r="J35" s="43">
        <v>123342.7</v>
      </c>
      <c r="K35" s="45">
        <v>1654.2000000000044</v>
      </c>
      <c r="L35" s="44" t="s">
        <v>1</v>
      </c>
      <c r="M35" s="44">
        <v>45798.1</v>
      </c>
      <c r="N35" s="44">
        <f t="shared" si="3"/>
        <v>174719.4</v>
      </c>
      <c r="O35" s="44">
        <f t="shared" si="4"/>
        <v>746957.50000000012</v>
      </c>
      <c r="P35" s="40"/>
      <c r="Q35" s="40"/>
    </row>
    <row r="36" spans="1:17" s="41" customFormat="1" x14ac:dyDescent="0.25">
      <c r="A36" s="42">
        <v>40299</v>
      </c>
      <c r="B36" s="43">
        <v>113413.5</v>
      </c>
      <c r="C36" s="43">
        <v>238708.50000000006</v>
      </c>
      <c r="D36" s="44">
        <f t="shared" si="0"/>
        <v>352122.00000000006</v>
      </c>
      <c r="E36" s="43">
        <v>123066.30000000002</v>
      </c>
      <c r="F36" s="44">
        <f t="shared" si="1"/>
        <v>475188.30000000005</v>
      </c>
      <c r="G36" s="43">
        <v>84057.499999999956</v>
      </c>
      <c r="H36" s="43">
        <f t="shared" si="2"/>
        <v>559245.80000000005</v>
      </c>
      <c r="I36" s="43">
        <v>3999.5</v>
      </c>
      <c r="J36" s="43">
        <v>126758.3</v>
      </c>
      <c r="K36" s="45">
        <v>-2245.5999999999985</v>
      </c>
      <c r="L36" s="44" t="s">
        <v>1</v>
      </c>
      <c r="M36" s="44">
        <v>48338.5</v>
      </c>
      <c r="N36" s="44">
        <f t="shared" si="3"/>
        <v>176850.7</v>
      </c>
      <c r="O36" s="44">
        <f t="shared" si="4"/>
        <v>736096.5</v>
      </c>
      <c r="P36" s="40"/>
      <c r="Q36" s="40"/>
    </row>
    <row r="37" spans="1:17" s="41" customFormat="1" x14ac:dyDescent="0.25">
      <c r="A37" s="42">
        <v>40330</v>
      </c>
      <c r="B37" s="43">
        <v>131110.6</v>
      </c>
      <c r="C37" s="43">
        <v>253277.9</v>
      </c>
      <c r="D37" s="44">
        <f t="shared" si="0"/>
        <v>384388.5</v>
      </c>
      <c r="E37" s="43">
        <v>127077.79999999997</v>
      </c>
      <c r="F37" s="44">
        <f t="shared" si="1"/>
        <v>511466.3</v>
      </c>
      <c r="G37" s="43">
        <v>87855.799999999988</v>
      </c>
      <c r="H37" s="43">
        <f t="shared" si="2"/>
        <v>599322.1</v>
      </c>
      <c r="I37" s="43">
        <v>5313.2</v>
      </c>
      <c r="J37" s="43">
        <v>133172.20000000001</v>
      </c>
      <c r="K37" s="45">
        <v>-2224.0000000000009</v>
      </c>
      <c r="L37" s="44" t="s">
        <v>1</v>
      </c>
      <c r="M37" s="44">
        <v>29726.7</v>
      </c>
      <c r="N37" s="44">
        <f t="shared" si="3"/>
        <v>165988.10000000003</v>
      </c>
      <c r="O37" s="44">
        <f t="shared" si="4"/>
        <v>765310.2</v>
      </c>
      <c r="P37" s="40"/>
      <c r="Q37" s="40"/>
    </row>
    <row r="38" spans="1:17" s="41" customFormat="1" x14ac:dyDescent="0.25">
      <c r="A38" s="42">
        <v>40360</v>
      </c>
      <c r="B38" s="43">
        <v>146816.70000000001</v>
      </c>
      <c r="C38" s="43">
        <v>264083.20000000001</v>
      </c>
      <c r="D38" s="44">
        <f t="shared" si="0"/>
        <v>410899.9</v>
      </c>
      <c r="E38" s="43">
        <v>131415</v>
      </c>
      <c r="F38" s="44">
        <f t="shared" si="1"/>
        <v>542314.9</v>
      </c>
      <c r="G38" s="43">
        <v>86018.4</v>
      </c>
      <c r="H38" s="43">
        <f t="shared" si="2"/>
        <v>628333.30000000005</v>
      </c>
      <c r="I38" s="43">
        <v>6419.6</v>
      </c>
      <c r="J38" s="43">
        <v>133080</v>
      </c>
      <c r="K38" s="45">
        <v>-754.70000000000255</v>
      </c>
      <c r="L38" s="44" t="s">
        <v>1</v>
      </c>
      <c r="M38" s="44">
        <v>33138</v>
      </c>
      <c r="N38" s="44">
        <f t="shared" si="3"/>
        <v>171882.9</v>
      </c>
      <c r="O38" s="44">
        <f t="shared" si="4"/>
        <v>800216.20000000007</v>
      </c>
      <c r="P38" s="40"/>
      <c r="Q38" s="40"/>
    </row>
    <row r="39" spans="1:17" s="41" customFormat="1" x14ac:dyDescent="0.25">
      <c r="A39" s="42">
        <v>40391</v>
      </c>
      <c r="B39" s="43">
        <v>139581.70000000001</v>
      </c>
      <c r="C39" s="43">
        <v>277134.79999999993</v>
      </c>
      <c r="D39" s="44">
        <f t="shared" si="0"/>
        <v>416716.49999999994</v>
      </c>
      <c r="E39" s="43">
        <v>135215.90000000002</v>
      </c>
      <c r="F39" s="44">
        <f t="shared" si="1"/>
        <v>551932.39999999991</v>
      </c>
      <c r="G39" s="43">
        <v>84066.779999999984</v>
      </c>
      <c r="H39" s="43">
        <f t="shared" si="2"/>
        <v>635999.17999999993</v>
      </c>
      <c r="I39" s="43">
        <v>6302.1</v>
      </c>
      <c r="J39" s="43">
        <v>136684.79999999999</v>
      </c>
      <c r="K39" s="45">
        <v>-333.10000000000366</v>
      </c>
      <c r="L39" s="44" t="s">
        <v>1</v>
      </c>
      <c r="M39" s="44">
        <v>25849.8</v>
      </c>
      <c r="N39" s="44">
        <f t="shared" si="3"/>
        <v>168503.59999999998</v>
      </c>
      <c r="O39" s="44">
        <f t="shared" si="4"/>
        <v>804502.77999999991</v>
      </c>
      <c r="P39" s="40"/>
      <c r="Q39" s="40"/>
    </row>
    <row r="40" spans="1:17" s="41" customFormat="1" x14ac:dyDescent="0.25">
      <c r="A40" s="42">
        <v>40422</v>
      </c>
      <c r="B40" s="43">
        <v>132533.90000000002</v>
      </c>
      <c r="C40" s="43">
        <v>281440.7</v>
      </c>
      <c r="D40" s="44">
        <f t="shared" si="0"/>
        <v>413974.60000000003</v>
      </c>
      <c r="E40" s="43">
        <v>135496.70000000004</v>
      </c>
      <c r="F40" s="44">
        <f t="shared" si="1"/>
        <v>549471.30000000005</v>
      </c>
      <c r="G40" s="43">
        <v>87672.000000000015</v>
      </c>
      <c r="H40" s="43">
        <f t="shared" si="2"/>
        <v>637143.30000000005</v>
      </c>
      <c r="I40" s="43">
        <v>6642.8</v>
      </c>
      <c r="J40" s="43">
        <v>137623.70000000001</v>
      </c>
      <c r="K40" s="45">
        <v>2085.0999999999985</v>
      </c>
      <c r="L40" s="44" t="s">
        <v>1</v>
      </c>
      <c r="M40" s="44">
        <v>26001</v>
      </c>
      <c r="N40" s="44">
        <f t="shared" si="3"/>
        <v>172352.6</v>
      </c>
      <c r="O40" s="44">
        <f t="shared" si="4"/>
        <v>809495.9</v>
      </c>
      <c r="P40" s="40"/>
      <c r="Q40" s="40"/>
    </row>
    <row r="41" spans="1:17" s="41" customFormat="1" x14ac:dyDescent="0.25">
      <c r="A41" s="42">
        <v>40452</v>
      </c>
      <c r="B41" s="43">
        <v>128990.40000000001</v>
      </c>
      <c r="C41" s="43">
        <v>274175.3</v>
      </c>
      <c r="D41" s="44">
        <f t="shared" si="0"/>
        <v>403165.7</v>
      </c>
      <c r="E41" s="43">
        <v>139284.1</v>
      </c>
      <c r="F41" s="44">
        <f t="shared" si="1"/>
        <v>542449.80000000005</v>
      </c>
      <c r="G41" s="43">
        <v>85605.500000000044</v>
      </c>
      <c r="H41" s="43">
        <f t="shared" si="2"/>
        <v>628055.30000000005</v>
      </c>
      <c r="I41" s="43">
        <v>6102.1</v>
      </c>
      <c r="J41" s="43">
        <v>140278.9</v>
      </c>
      <c r="K41" s="45">
        <v>689.800000000002</v>
      </c>
      <c r="L41" s="44" t="s">
        <v>1</v>
      </c>
      <c r="M41" s="44">
        <v>32245.3</v>
      </c>
      <c r="N41" s="44">
        <f t="shared" si="3"/>
        <v>179316.09999999998</v>
      </c>
      <c r="O41" s="44">
        <f t="shared" si="4"/>
        <v>807371.4</v>
      </c>
      <c r="P41" s="40"/>
      <c r="Q41" s="40"/>
    </row>
    <row r="42" spans="1:17" s="41" customFormat="1" x14ac:dyDescent="0.25">
      <c r="A42" s="42">
        <v>40483</v>
      </c>
      <c r="B42" s="43">
        <v>126339.2</v>
      </c>
      <c r="C42" s="43">
        <v>288109.40899999999</v>
      </c>
      <c r="D42" s="44">
        <f t="shared" si="0"/>
        <v>414448.609</v>
      </c>
      <c r="E42" s="43">
        <v>137014.20000000001</v>
      </c>
      <c r="F42" s="44">
        <f t="shared" si="1"/>
        <v>551462.80900000001</v>
      </c>
      <c r="G42" s="43">
        <v>88872.999999999985</v>
      </c>
      <c r="H42" s="43">
        <f t="shared" si="2"/>
        <v>640335.80900000001</v>
      </c>
      <c r="I42" s="43">
        <v>6389.5</v>
      </c>
      <c r="J42" s="43">
        <v>146099.5</v>
      </c>
      <c r="K42" s="45">
        <v>2465.0999999999967</v>
      </c>
      <c r="L42" s="44" t="s">
        <v>1</v>
      </c>
      <c r="M42" s="44">
        <v>32300.2</v>
      </c>
      <c r="N42" s="44">
        <f t="shared" si="3"/>
        <v>187254.30000000002</v>
      </c>
      <c r="O42" s="44">
        <f t="shared" si="4"/>
        <v>827590.10900000005</v>
      </c>
      <c r="P42" s="40"/>
      <c r="Q42" s="40"/>
    </row>
    <row r="43" spans="1:17" s="41" customFormat="1" x14ac:dyDescent="0.25">
      <c r="A43" s="42">
        <v>40513</v>
      </c>
      <c r="B43" s="43">
        <v>138053.90000000002</v>
      </c>
      <c r="C43" s="43">
        <v>325647.41550299997</v>
      </c>
      <c r="D43" s="44">
        <f t="shared" si="0"/>
        <v>463701.31550299999</v>
      </c>
      <c r="E43" s="43">
        <v>153042.70000000001</v>
      </c>
      <c r="F43" s="44">
        <f t="shared" si="1"/>
        <v>616744.015503</v>
      </c>
      <c r="G43" s="43">
        <v>89619.9</v>
      </c>
      <c r="H43" s="43">
        <f t="shared" si="2"/>
        <v>706363.91550300003</v>
      </c>
      <c r="I43" s="43">
        <v>10515.6</v>
      </c>
      <c r="J43" s="43">
        <v>172514.8</v>
      </c>
      <c r="K43" s="45">
        <v>4306.184497000002</v>
      </c>
      <c r="L43" s="44" t="s">
        <v>1</v>
      </c>
      <c r="M43" s="44">
        <v>40475.69999999999</v>
      </c>
      <c r="N43" s="44">
        <f t="shared" si="3"/>
        <v>227812.28449699999</v>
      </c>
      <c r="O43" s="44">
        <f t="shared" si="4"/>
        <v>934176.2</v>
      </c>
      <c r="P43" s="40"/>
      <c r="Q43" s="40"/>
    </row>
    <row r="44" spans="1:17" s="41" customFormat="1" x14ac:dyDescent="0.25">
      <c r="A44" s="42">
        <v>40544</v>
      </c>
      <c r="B44" s="43">
        <v>125939.075</v>
      </c>
      <c r="C44" s="43">
        <v>322109.94823466666</v>
      </c>
      <c r="D44" s="44">
        <f t="shared" si="0"/>
        <v>448049.02323466667</v>
      </c>
      <c r="E44" s="43">
        <v>150168.05833333332</v>
      </c>
      <c r="F44" s="44">
        <f t="shared" si="1"/>
        <v>598217.08156800002</v>
      </c>
      <c r="G44" s="43">
        <v>72765.499999999985</v>
      </c>
      <c r="H44" s="43">
        <f t="shared" si="2"/>
        <v>670982.58156800002</v>
      </c>
      <c r="I44" s="43">
        <v>9347.1</v>
      </c>
      <c r="J44" s="43">
        <v>173183.99999999997</v>
      </c>
      <c r="K44" s="45">
        <v>10843.310098666667</v>
      </c>
      <c r="L44" s="44" t="s">
        <v>1</v>
      </c>
      <c r="M44" s="44">
        <v>28370.758333333331</v>
      </c>
      <c r="N44" s="44">
        <f t="shared" si="3"/>
        <v>221745.16843199998</v>
      </c>
      <c r="O44" s="44">
        <f t="shared" si="4"/>
        <v>892727.75</v>
      </c>
      <c r="P44" s="40"/>
      <c r="Q44" s="40"/>
    </row>
    <row r="45" spans="1:17" s="41" customFormat="1" x14ac:dyDescent="0.25">
      <c r="A45" s="42">
        <v>40575</v>
      </c>
      <c r="B45" s="43">
        <v>126913.54999999999</v>
      </c>
      <c r="C45" s="43">
        <v>318970.53333333333</v>
      </c>
      <c r="D45" s="44">
        <f t="shared" si="0"/>
        <v>445884.08333333331</v>
      </c>
      <c r="E45" s="43">
        <v>149917.31666666665</v>
      </c>
      <c r="F45" s="44">
        <f t="shared" si="1"/>
        <v>595801.39999999991</v>
      </c>
      <c r="G45" s="43">
        <v>76040.800000000003</v>
      </c>
      <c r="H45" s="43">
        <f t="shared" si="2"/>
        <v>671842.2</v>
      </c>
      <c r="I45" s="43">
        <v>9342.1</v>
      </c>
      <c r="J45" s="43">
        <v>173305.7</v>
      </c>
      <c r="K45" s="45">
        <v>9728.6833333333361</v>
      </c>
      <c r="L45" s="44" t="s">
        <v>1</v>
      </c>
      <c r="M45" s="44">
        <v>35069.216666666667</v>
      </c>
      <c r="N45" s="44">
        <f t="shared" si="3"/>
        <v>227445.70000000004</v>
      </c>
      <c r="O45" s="44">
        <f t="shared" si="4"/>
        <v>899287.9</v>
      </c>
      <c r="P45" s="40"/>
      <c r="Q45" s="40"/>
    </row>
    <row r="46" spans="1:17" s="41" customFormat="1" x14ac:dyDescent="0.25">
      <c r="A46" s="42">
        <v>40603</v>
      </c>
      <c r="B46" s="43">
        <v>131315.125</v>
      </c>
      <c r="C46" s="43">
        <v>332429.51628799998</v>
      </c>
      <c r="D46" s="44">
        <f t="shared" si="0"/>
        <v>463744.64128799998</v>
      </c>
      <c r="E46" s="43">
        <v>155211.87500000003</v>
      </c>
      <c r="F46" s="44">
        <f t="shared" si="1"/>
        <v>618956.51628800004</v>
      </c>
      <c r="G46" s="43">
        <v>73827.799999999945</v>
      </c>
      <c r="H46" s="43">
        <f t="shared" si="2"/>
        <v>692784.31628799997</v>
      </c>
      <c r="I46" s="43">
        <v>8476.4</v>
      </c>
      <c r="J46" s="43">
        <v>185645</v>
      </c>
      <c r="K46" s="45">
        <v>12609.658712000015</v>
      </c>
      <c r="L46" s="44" t="s">
        <v>1</v>
      </c>
      <c r="M46" s="44">
        <v>24337.974999999995</v>
      </c>
      <c r="N46" s="44">
        <f t="shared" si="3"/>
        <v>231069.033712</v>
      </c>
      <c r="O46" s="44">
        <f t="shared" si="4"/>
        <v>923853.35</v>
      </c>
      <c r="P46" s="40"/>
      <c r="Q46" s="40"/>
    </row>
    <row r="47" spans="1:17" s="41" customFormat="1" x14ac:dyDescent="0.25">
      <c r="A47" s="42">
        <v>40634</v>
      </c>
      <c r="B47" s="43">
        <v>136731.6</v>
      </c>
      <c r="C47" s="43">
        <v>334700.16666666669</v>
      </c>
      <c r="D47" s="44">
        <f t="shared" si="0"/>
        <v>471431.76666666672</v>
      </c>
      <c r="E47" s="43">
        <v>154394.43333333332</v>
      </c>
      <c r="F47" s="44">
        <f t="shared" si="1"/>
        <v>625826.20000000007</v>
      </c>
      <c r="G47" s="43">
        <v>73478.800000000017</v>
      </c>
      <c r="H47" s="43">
        <f t="shared" si="2"/>
        <v>699305.00000000012</v>
      </c>
      <c r="I47" s="43">
        <v>8770.6</v>
      </c>
      <c r="J47" s="43">
        <v>187608.30000000002</v>
      </c>
      <c r="K47" s="45">
        <v>13540.466666666667</v>
      </c>
      <c r="L47" s="44" t="s">
        <v>1</v>
      </c>
      <c r="M47" s="44">
        <v>19439.33333333335</v>
      </c>
      <c r="N47" s="44">
        <f t="shared" si="3"/>
        <v>229358.70000000004</v>
      </c>
      <c r="O47" s="44">
        <f t="shared" si="4"/>
        <v>928663.70000000019</v>
      </c>
      <c r="P47" s="40"/>
      <c r="Q47" s="40"/>
    </row>
    <row r="48" spans="1:17" s="41" customFormat="1" x14ac:dyDescent="0.25">
      <c r="A48" s="42">
        <v>40664</v>
      </c>
      <c r="B48" s="43">
        <v>141531.47499999998</v>
      </c>
      <c r="C48" s="43">
        <v>331647.8496213333</v>
      </c>
      <c r="D48" s="44">
        <f t="shared" si="0"/>
        <v>473179.32462133327</v>
      </c>
      <c r="E48" s="43">
        <v>159246.79166666666</v>
      </c>
      <c r="F48" s="44">
        <f t="shared" si="1"/>
        <v>632426.1162879999</v>
      </c>
      <c r="G48" s="43">
        <v>72494.000000000044</v>
      </c>
      <c r="H48" s="43">
        <f t="shared" si="2"/>
        <v>704920.1162879999</v>
      </c>
      <c r="I48" s="43">
        <v>7873.8</v>
      </c>
      <c r="J48" s="43">
        <v>192356.2</v>
      </c>
      <c r="K48" s="45">
        <v>14165.042045333324</v>
      </c>
      <c r="L48" s="44" t="s">
        <v>1</v>
      </c>
      <c r="M48" s="44">
        <v>21594.691666666662</v>
      </c>
      <c r="N48" s="44">
        <f t="shared" si="3"/>
        <v>235989.73371199999</v>
      </c>
      <c r="O48" s="44">
        <f t="shared" si="4"/>
        <v>940909.84999999986</v>
      </c>
      <c r="P48" s="40"/>
      <c r="Q48" s="40"/>
    </row>
    <row r="49" spans="1:17" s="41" customFormat="1" x14ac:dyDescent="0.25">
      <c r="A49" s="42">
        <v>40695</v>
      </c>
      <c r="B49" s="43">
        <v>153431.15000000002</v>
      </c>
      <c r="C49" s="43">
        <v>329456.90872500004</v>
      </c>
      <c r="D49" s="44">
        <f t="shared" si="0"/>
        <v>482888.05872500007</v>
      </c>
      <c r="E49" s="43">
        <v>168226.65</v>
      </c>
      <c r="F49" s="44">
        <f t="shared" si="1"/>
        <v>651114.70872500003</v>
      </c>
      <c r="G49" s="43">
        <v>77501.099999999991</v>
      </c>
      <c r="H49" s="43">
        <f t="shared" si="2"/>
        <v>728615.80872500001</v>
      </c>
      <c r="I49" s="43">
        <v>6058.6</v>
      </c>
      <c r="J49" s="43">
        <v>196864.30000000002</v>
      </c>
      <c r="K49" s="45">
        <v>17742.241274999993</v>
      </c>
      <c r="L49" s="44" t="s">
        <v>1</v>
      </c>
      <c r="M49" s="44">
        <v>19009.550000000017</v>
      </c>
      <c r="N49" s="44">
        <f t="shared" si="3"/>
        <v>239674.69127500002</v>
      </c>
      <c r="O49" s="44">
        <f t="shared" si="4"/>
        <v>968290.5</v>
      </c>
      <c r="P49" s="40"/>
      <c r="Q49" s="40"/>
    </row>
    <row r="50" spans="1:17" s="41" customFormat="1" x14ac:dyDescent="0.25">
      <c r="A50" s="42">
        <v>40725</v>
      </c>
      <c r="B50" s="43">
        <v>165447.39166666666</v>
      </c>
      <c r="C50" s="43">
        <v>332607.44175344444</v>
      </c>
      <c r="D50" s="44">
        <f t="shared" si="0"/>
        <v>498054.8334201111</v>
      </c>
      <c r="E50" s="43">
        <v>173919.77499999997</v>
      </c>
      <c r="F50" s="44">
        <f t="shared" si="1"/>
        <v>671974.60842011101</v>
      </c>
      <c r="G50" s="43">
        <v>91419.6</v>
      </c>
      <c r="H50" s="43">
        <f t="shared" si="2"/>
        <v>763394.20842011098</v>
      </c>
      <c r="I50" s="43">
        <v>5680.5</v>
      </c>
      <c r="J50" s="43">
        <v>203438.19999999995</v>
      </c>
      <c r="K50" s="45">
        <v>13141.74435766667</v>
      </c>
      <c r="L50" s="44" t="s">
        <v>1</v>
      </c>
      <c r="M50" s="44">
        <v>18191.713888888873</v>
      </c>
      <c r="N50" s="44">
        <f t="shared" si="3"/>
        <v>240452.15824655548</v>
      </c>
      <c r="O50" s="44">
        <f t="shared" si="4"/>
        <v>1003846.3666666665</v>
      </c>
      <c r="P50" s="40"/>
      <c r="Q50" s="40"/>
    </row>
    <row r="51" spans="1:17" s="41" customFormat="1" x14ac:dyDescent="0.25">
      <c r="A51" s="42">
        <v>40756</v>
      </c>
      <c r="B51" s="43">
        <v>159592.83333333334</v>
      </c>
      <c r="C51" s="43">
        <v>329932.20580788882</v>
      </c>
      <c r="D51" s="44">
        <f t="shared" si="0"/>
        <v>489525.03914122214</v>
      </c>
      <c r="E51" s="43">
        <v>181143.89999999997</v>
      </c>
      <c r="F51" s="44">
        <f t="shared" si="1"/>
        <v>670668.93914122204</v>
      </c>
      <c r="G51" s="43">
        <v>86927.2</v>
      </c>
      <c r="H51" s="43">
        <f t="shared" si="2"/>
        <v>757596.139141222</v>
      </c>
      <c r="I51" s="43">
        <v>5244.3</v>
      </c>
      <c r="J51" s="43">
        <v>205630</v>
      </c>
      <c r="K51" s="45">
        <v>8137.4164143333292</v>
      </c>
      <c r="L51" s="44" t="s">
        <v>1</v>
      </c>
      <c r="M51" s="44">
        <v>15059.377777777776</v>
      </c>
      <c r="N51" s="44">
        <f t="shared" si="3"/>
        <v>234071.09419211111</v>
      </c>
      <c r="O51" s="44">
        <f t="shared" si="4"/>
        <v>991667.23333333316</v>
      </c>
      <c r="P51" s="40"/>
      <c r="Q51" s="40"/>
    </row>
    <row r="52" spans="1:17" s="41" customFormat="1" x14ac:dyDescent="0.25">
      <c r="A52" s="42">
        <v>40787</v>
      </c>
      <c r="B52" s="43">
        <v>150169.17500000002</v>
      </c>
      <c r="C52" s="43">
        <v>309630.78333333338</v>
      </c>
      <c r="D52" s="44">
        <f t="shared" si="0"/>
        <v>459799.95833333337</v>
      </c>
      <c r="E52" s="43">
        <v>183595.02499999999</v>
      </c>
      <c r="F52" s="44">
        <f t="shared" si="1"/>
        <v>643394.9833333334</v>
      </c>
      <c r="G52" s="43">
        <v>83265.499999999985</v>
      </c>
      <c r="H52" s="43">
        <f t="shared" si="2"/>
        <v>726660.4833333334</v>
      </c>
      <c r="I52" s="43">
        <v>7790</v>
      </c>
      <c r="J52" s="43">
        <v>210105.59999999998</v>
      </c>
      <c r="K52" s="45">
        <v>7123.7750000000087</v>
      </c>
      <c r="L52" s="44" t="s">
        <v>1</v>
      </c>
      <c r="M52" s="44">
        <v>19506.641666666656</v>
      </c>
      <c r="N52" s="44">
        <f t="shared" si="3"/>
        <v>244526.01666666666</v>
      </c>
      <c r="O52" s="44">
        <f t="shared" si="4"/>
        <v>971186.5</v>
      </c>
      <c r="P52" s="40"/>
      <c r="Q52" s="40"/>
    </row>
    <row r="53" spans="1:17" s="41" customFormat="1" x14ac:dyDescent="0.25">
      <c r="A53" s="42">
        <v>40817</v>
      </c>
      <c r="B53" s="43">
        <v>144391.81666666668</v>
      </c>
      <c r="C53" s="43">
        <v>319835.45417577779</v>
      </c>
      <c r="D53" s="44">
        <f t="shared" si="0"/>
        <v>464227.2708424445</v>
      </c>
      <c r="E53" s="43">
        <v>183185.05</v>
      </c>
      <c r="F53" s="44">
        <f t="shared" si="1"/>
        <v>647412.32084244443</v>
      </c>
      <c r="G53" s="43">
        <v>83821.999999999985</v>
      </c>
      <c r="H53" s="43">
        <f t="shared" si="2"/>
        <v>731234.32084244443</v>
      </c>
      <c r="I53" s="43">
        <v>10104.9</v>
      </c>
      <c r="J53" s="43">
        <v>214411.8</v>
      </c>
      <c r="K53" s="45">
        <v>6937.6402686666697</v>
      </c>
      <c r="L53" s="44" t="s">
        <v>1</v>
      </c>
      <c r="M53" s="44">
        <v>19685.205555555571</v>
      </c>
      <c r="N53" s="44">
        <f t="shared" si="3"/>
        <v>251139.54582422221</v>
      </c>
      <c r="O53" s="44">
        <f t="shared" si="4"/>
        <v>982373.8666666667</v>
      </c>
      <c r="P53" s="40"/>
      <c r="Q53" s="40"/>
    </row>
    <row r="54" spans="1:17" s="41" customFormat="1" x14ac:dyDescent="0.25">
      <c r="A54" s="42">
        <v>40848</v>
      </c>
      <c r="B54" s="43">
        <v>139684.65833333335</v>
      </c>
      <c r="C54" s="43">
        <v>303237.2790062222</v>
      </c>
      <c r="D54" s="44">
        <f t="shared" si="0"/>
        <v>442921.93733955559</v>
      </c>
      <c r="E54" s="43">
        <v>187912.07500000004</v>
      </c>
      <c r="F54" s="44">
        <f t="shared" si="1"/>
        <v>630834.01233955566</v>
      </c>
      <c r="G54" s="43">
        <v>85913.599999999977</v>
      </c>
      <c r="H54" s="43">
        <f t="shared" si="2"/>
        <v>716747.61233955564</v>
      </c>
      <c r="I54" s="43">
        <v>12542.7</v>
      </c>
      <c r="J54" s="43">
        <v>218394.59999999998</v>
      </c>
      <c r="K54" s="45">
        <v>5362.4515493333311</v>
      </c>
      <c r="L54" s="44" t="s">
        <v>1</v>
      </c>
      <c r="M54" s="44">
        <v>16631.669444444455</v>
      </c>
      <c r="N54" s="44">
        <f t="shared" si="3"/>
        <v>252931.42099377778</v>
      </c>
      <c r="O54" s="44">
        <f t="shared" si="4"/>
        <v>969679.03333333344</v>
      </c>
      <c r="P54" s="40"/>
      <c r="Q54" s="40"/>
    </row>
    <row r="55" spans="1:17" s="41" customFormat="1" x14ac:dyDescent="0.25">
      <c r="A55" s="42">
        <v>40878</v>
      </c>
      <c r="B55" s="43">
        <v>152063.9</v>
      </c>
      <c r="C55" s="43">
        <v>324233.86666666658</v>
      </c>
      <c r="D55" s="44">
        <f t="shared" si="0"/>
        <v>476297.7666666666</v>
      </c>
      <c r="E55" s="43">
        <v>190372.39999999997</v>
      </c>
      <c r="F55" s="44">
        <f t="shared" si="1"/>
        <v>666670.16666666651</v>
      </c>
      <c r="G55" s="43">
        <v>89131.400000000009</v>
      </c>
      <c r="H55" s="43">
        <f t="shared" si="2"/>
        <v>755801.56666666653</v>
      </c>
      <c r="I55" s="43">
        <v>12302.2</v>
      </c>
      <c r="J55" s="43">
        <v>216433.19999999998</v>
      </c>
      <c r="K55" s="45">
        <v>11012.400000000005</v>
      </c>
      <c r="L55" s="44" t="s">
        <v>1</v>
      </c>
      <c r="M55" s="44">
        <v>58662.633333333324</v>
      </c>
      <c r="N55" s="44">
        <f t="shared" si="3"/>
        <v>298410.43333333329</v>
      </c>
      <c r="O55" s="44">
        <f t="shared" si="4"/>
        <v>1054211.9999999998</v>
      </c>
      <c r="P55" s="40"/>
      <c r="Q55" s="40"/>
    </row>
    <row r="56" spans="1:17" s="41" customFormat="1" x14ac:dyDescent="0.25">
      <c r="A56" s="42">
        <v>40909</v>
      </c>
      <c r="B56" s="43">
        <v>143819.10833333334</v>
      </c>
      <c r="C56" s="43">
        <v>329055.63393677789</v>
      </c>
      <c r="D56" s="44">
        <f t="shared" si="0"/>
        <v>472874.74227011122</v>
      </c>
      <c r="E56" s="43">
        <v>181288.71666666667</v>
      </c>
      <c r="F56" s="44">
        <f t="shared" si="1"/>
        <v>654163.4589367779</v>
      </c>
      <c r="G56" s="43">
        <v>96951.400000000009</v>
      </c>
      <c r="H56" s="43">
        <f t="shared" si="2"/>
        <v>751114.85893677792</v>
      </c>
      <c r="I56" s="43">
        <v>12079.5</v>
      </c>
      <c r="J56" s="43">
        <v>226178.40833333333</v>
      </c>
      <c r="K56" s="45">
        <v>3971.3438410000053</v>
      </c>
      <c r="L56" s="44" t="s">
        <v>1</v>
      </c>
      <c r="M56" s="44">
        <v>22497.138888888883</v>
      </c>
      <c r="N56" s="44">
        <f t="shared" si="3"/>
        <v>264726.3910632222</v>
      </c>
      <c r="O56" s="44">
        <f t="shared" si="4"/>
        <v>1015841.2500000001</v>
      </c>
      <c r="P56" s="40"/>
      <c r="Q56" s="40"/>
    </row>
    <row r="57" spans="1:17" s="41" customFormat="1" x14ac:dyDescent="0.25">
      <c r="A57" s="42">
        <v>40940</v>
      </c>
      <c r="B57" s="43">
        <v>145339.01666666669</v>
      </c>
      <c r="C57" s="43">
        <v>325675.97686488897</v>
      </c>
      <c r="D57" s="44">
        <f t="shared" si="0"/>
        <v>471014.99353155564</v>
      </c>
      <c r="E57" s="43">
        <v>180391.83333333334</v>
      </c>
      <c r="F57" s="44">
        <f t="shared" si="1"/>
        <v>651406.82686488901</v>
      </c>
      <c r="G57" s="43">
        <v>100600.69999999998</v>
      </c>
      <c r="H57" s="43">
        <f t="shared" si="2"/>
        <v>752007.52686488896</v>
      </c>
      <c r="I57" s="43">
        <v>7387.8</v>
      </c>
      <c r="J57" s="43">
        <v>227179.01666666666</v>
      </c>
      <c r="K57" s="45">
        <v>1201.9120240000047</v>
      </c>
      <c r="L57" s="44" t="s">
        <v>1</v>
      </c>
      <c r="M57" s="44">
        <v>23513.644444444421</v>
      </c>
      <c r="N57" s="44">
        <f t="shared" si="3"/>
        <v>259282.37313511109</v>
      </c>
      <c r="O57" s="44">
        <f t="shared" si="4"/>
        <v>1011289.9</v>
      </c>
      <c r="P57" s="40"/>
      <c r="Q57" s="40"/>
    </row>
    <row r="58" spans="1:17" s="41" customFormat="1" x14ac:dyDescent="0.25">
      <c r="A58" s="42">
        <v>40969</v>
      </c>
      <c r="B58" s="43">
        <v>145877.12499999997</v>
      </c>
      <c r="C58" s="43">
        <v>316120.97500000003</v>
      </c>
      <c r="D58" s="44">
        <f t="shared" si="0"/>
        <v>461998.1</v>
      </c>
      <c r="E58" s="43">
        <v>187065.34999999998</v>
      </c>
      <c r="F58" s="44">
        <f t="shared" si="1"/>
        <v>649063.44999999995</v>
      </c>
      <c r="G58" s="43">
        <v>93410.300000000017</v>
      </c>
      <c r="H58" s="43">
        <f t="shared" si="2"/>
        <v>742473.75</v>
      </c>
      <c r="I58" s="43">
        <v>6964.2</v>
      </c>
      <c r="J58" s="43">
        <v>220656.02499999999</v>
      </c>
      <c r="K58" s="45">
        <v>1323.625</v>
      </c>
      <c r="L58" s="44" t="s">
        <v>1</v>
      </c>
      <c r="M58" s="44">
        <v>11271.950000000013</v>
      </c>
      <c r="N58" s="44">
        <f t="shared" si="3"/>
        <v>240215.80000000002</v>
      </c>
      <c r="O58" s="44">
        <f t="shared" si="4"/>
        <v>982689.55</v>
      </c>
      <c r="P58" s="40"/>
      <c r="Q58" s="40"/>
    </row>
    <row r="59" spans="1:17" s="41" customFormat="1" x14ac:dyDescent="0.25">
      <c r="A59" s="42">
        <v>41000</v>
      </c>
      <c r="B59" s="43">
        <v>150959.93333333332</v>
      </c>
      <c r="C59" s="43">
        <v>316856.22881211108</v>
      </c>
      <c r="D59" s="44">
        <f t="shared" si="0"/>
        <v>467816.16214544442</v>
      </c>
      <c r="E59" s="43">
        <v>189442.46666666665</v>
      </c>
      <c r="F59" s="44">
        <f t="shared" si="1"/>
        <v>657258.6288121111</v>
      </c>
      <c r="G59" s="43">
        <v>96942.5</v>
      </c>
      <c r="H59" s="43">
        <f t="shared" si="2"/>
        <v>754201.1288121111</v>
      </c>
      <c r="I59" s="43">
        <v>6330.1</v>
      </c>
      <c r="J59" s="43">
        <v>224704.73333333334</v>
      </c>
      <c r="K59" s="45">
        <v>2550.7822990000132</v>
      </c>
      <c r="L59" s="44" t="s">
        <v>1</v>
      </c>
      <c r="M59" s="44">
        <v>6049.4555555555526</v>
      </c>
      <c r="N59" s="44">
        <f t="shared" si="3"/>
        <v>239635.07118788891</v>
      </c>
      <c r="O59" s="44">
        <f t="shared" si="4"/>
        <v>993836.2</v>
      </c>
      <c r="P59" s="40"/>
      <c r="Q59" s="40"/>
    </row>
    <row r="60" spans="1:17" s="41" customFormat="1" x14ac:dyDescent="0.25">
      <c r="A60" s="42">
        <v>41030</v>
      </c>
      <c r="B60" s="43">
        <v>145597.84166666667</v>
      </c>
      <c r="C60" s="43">
        <v>317817.88191022223</v>
      </c>
      <c r="D60" s="44">
        <f t="shared" si="0"/>
        <v>463415.72357688891</v>
      </c>
      <c r="E60" s="43">
        <v>183271.18333333332</v>
      </c>
      <c r="F60" s="44">
        <f t="shared" si="1"/>
        <v>646686.90691022226</v>
      </c>
      <c r="G60" s="43">
        <v>97288.099999999919</v>
      </c>
      <c r="H60" s="43">
        <f t="shared" si="2"/>
        <v>743975.00691022212</v>
      </c>
      <c r="I60" s="43">
        <v>10020</v>
      </c>
      <c r="J60" s="43">
        <v>224928.7416666667</v>
      </c>
      <c r="K60" s="45">
        <v>13344.440311999992</v>
      </c>
      <c r="L60" s="44" t="s">
        <v>1</v>
      </c>
      <c r="M60" s="44">
        <v>10510.861111111117</v>
      </c>
      <c r="N60" s="44">
        <f t="shared" si="3"/>
        <v>258804.04308977781</v>
      </c>
      <c r="O60" s="44">
        <f t="shared" si="4"/>
        <v>1002779.0499999999</v>
      </c>
      <c r="P60" s="40"/>
      <c r="Q60" s="40"/>
    </row>
    <row r="61" spans="1:17" s="41" customFormat="1" x14ac:dyDescent="0.25">
      <c r="A61" s="42">
        <v>41061</v>
      </c>
      <c r="B61" s="43">
        <v>162900.85</v>
      </c>
      <c r="C61" s="43">
        <v>313118.61951733328</v>
      </c>
      <c r="D61" s="44">
        <f t="shared" si="0"/>
        <v>476019.46951733332</v>
      </c>
      <c r="E61" s="43">
        <v>188046.3</v>
      </c>
      <c r="F61" s="44">
        <f t="shared" si="1"/>
        <v>664065.76951733325</v>
      </c>
      <c r="G61" s="43">
        <v>101671.69999999997</v>
      </c>
      <c r="H61" s="43">
        <f t="shared" si="2"/>
        <v>765737.4695173332</v>
      </c>
      <c r="I61" s="43">
        <v>9147.7000000000007</v>
      </c>
      <c r="J61" s="43">
        <v>234618.85000000003</v>
      </c>
      <c r="K61" s="45">
        <v>8876.013816000006</v>
      </c>
      <c r="L61" s="44" t="s">
        <v>1</v>
      </c>
      <c r="M61" s="44">
        <v>12453.466666666649</v>
      </c>
      <c r="N61" s="44">
        <f t="shared" si="3"/>
        <v>265096.03048266674</v>
      </c>
      <c r="O61" s="44">
        <f t="shared" si="4"/>
        <v>1030833.5</v>
      </c>
      <c r="P61" s="40"/>
      <c r="Q61" s="40"/>
    </row>
    <row r="62" spans="1:17" s="41" customFormat="1" x14ac:dyDescent="0.25">
      <c r="A62" s="42">
        <v>41091</v>
      </c>
      <c r="B62" s="43">
        <v>168474.35833333334</v>
      </c>
      <c r="C62" s="43">
        <v>316818.25556711119</v>
      </c>
      <c r="D62" s="44">
        <f t="shared" si="0"/>
        <v>485292.61390044453</v>
      </c>
      <c r="E62" s="43">
        <v>189548.30000000002</v>
      </c>
      <c r="F62" s="44">
        <f t="shared" si="1"/>
        <v>674840.91390044452</v>
      </c>
      <c r="G62" s="43">
        <v>111616.51666666666</v>
      </c>
      <c r="H62" s="43">
        <f t="shared" si="2"/>
        <v>786457.43056711112</v>
      </c>
      <c r="I62" s="43">
        <v>8263.5</v>
      </c>
      <c r="J62" s="43">
        <v>253187.19166666671</v>
      </c>
      <c r="K62" s="45">
        <v>3273.138877333331</v>
      </c>
      <c r="L62" s="44" t="s">
        <v>1</v>
      </c>
      <c r="M62" s="44">
        <v>6076.6055555555586</v>
      </c>
      <c r="N62" s="44">
        <f t="shared" si="3"/>
        <v>270800.43609955558</v>
      </c>
      <c r="O62" s="44">
        <f t="shared" si="4"/>
        <v>1057257.8666666667</v>
      </c>
      <c r="P62" s="40"/>
      <c r="Q62" s="40"/>
    </row>
    <row r="63" spans="1:17" s="41" customFormat="1" x14ac:dyDescent="0.25">
      <c r="A63" s="42">
        <v>41122</v>
      </c>
      <c r="B63" s="43">
        <v>172925.16666666666</v>
      </c>
      <c r="C63" s="43">
        <v>326647.8353208889</v>
      </c>
      <c r="D63" s="44">
        <f t="shared" si="0"/>
        <v>499573.00198755553</v>
      </c>
      <c r="E63" s="43">
        <v>192805.49999999997</v>
      </c>
      <c r="F63" s="44">
        <f t="shared" si="1"/>
        <v>692378.50198755553</v>
      </c>
      <c r="G63" s="43">
        <v>125589.13333333326</v>
      </c>
      <c r="H63" s="43">
        <f t="shared" si="2"/>
        <v>817967.63532088883</v>
      </c>
      <c r="I63" s="43">
        <v>6689.5999999999995</v>
      </c>
      <c r="J63" s="43">
        <v>254418.2333333334</v>
      </c>
      <c r="K63" s="45">
        <v>-3079.0797653333284</v>
      </c>
      <c r="L63" s="44" t="s">
        <v>1</v>
      </c>
      <c r="M63" s="44">
        <v>5906.6444444444205</v>
      </c>
      <c r="N63" s="44">
        <f t="shared" si="3"/>
        <v>263935.39801244449</v>
      </c>
      <c r="O63" s="44">
        <f t="shared" si="4"/>
        <v>1081903.0333333332</v>
      </c>
      <c r="P63" s="40"/>
      <c r="Q63" s="40"/>
    </row>
    <row r="64" spans="1:17" s="41" customFormat="1" x14ac:dyDescent="0.25">
      <c r="A64" s="42">
        <v>41153</v>
      </c>
      <c r="B64" s="43">
        <v>160488.27499999997</v>
      </c>
      <c r="C64" s="43">
        <v>325976.74166666681</v>
      </c>
      <c r="D64" s="44">
        <f t="shared" si="0"/>
        <v>486465.01666666678</v>
      </c>
      <c r="E64" s="43">
        <v>192660.69999999998</v>
      </c>
      <c r="F64" s="44">
        <f t="shared" si="1"/>
        <v>679125.71666666679</v>
      </c>
      <c r="G64" s="43">
        <v>129937.04999999999</v>
      </c>
      <c r="H64" s="43">
        <f t="shared" si="2"/>
        <v>809062.76666666684</v>
      </c>
      <c r="I64" s="43">
        <v>8142</v>
      </c>
      <c r="J64" s="43">
        <v>256688.17500000002</v>
      </c>
      <c r="K64" s="45">
        <v>-7545.9249999999993</v>
      </c>
      <c r="L64" s="44" t="s">
        <v>1</v>
      </c>
      <c r="M64" s="44">
        <v>8607.0833333333485</v>
      </c>
      <c r="N64" s="44">
        <f t="shared" si="3"/>
        <v>265891.33333333343</v>
      </c>
      <c r="O64" s="44">
        <f t="shared" si="4"/>
        <v>1074954.1000000003</v>
      </c>
      <c r="P64" s="40"/>
      <c r="Q64" s="40"/>
    </row>
    <row r="65" spans="1:17" s="41" customFormat="1" x14ac:dyDescent="0.25">
      <c r="A65" s="42">
        <v>41183</v>
      </c>
      <c r="B65" s="43">
        <v>157565.78333333335</v>
      </c>
      <c r="C65" s="43">
        <v>329552.99444444443</v>
      </c>
      <c r="D65" s="44">
        <f t="shared" si="0"/>
        <v>487118.77777777775</v>
      </c>
      <c r="E65" s="43">
        <v>200122.9</v>
      </c>
      <c r="F65" s="44">
        <f t="shared" si="1"/>
        <v>687241.67777777778</v>
      </c>
      <c r="G65" s="43">
        <v>128862.66666666676</v>
      </c>
      <c r="H65" s="43">
        <f t="shared" si="2"/>
        <v>816104.34444444452</v>
      </c>
      <c r="I65" s="43">
        <v>8277.1</v>
      </c>
      <c r="J65" s="43">
        <v>259018.81666666671</v>
      </c>
      <c r="K65" s="45">
        <v>-6856.0166666666719</v>
      </c>
      <c r="L65" s="44" t="s">
        <v>1</v>
      </c>
      <c r="M65" s="44">
        <v>2002.3222222221873</v>
      </c>
      <c r="N65" s="44">
        <f t="shared" si="3"/>
        <v>262442.22222222219</v>
      </c>
      <c r="O65" s="44">
        <f t="shared" si="4"/>
        <v>1078546.5666666667</v>
      </c>
      <c r="P65" s="40"/>
      <c r="Q65" s="40"/>
    </row>
    <row r="66" spans="1:17" s="41" customFormat="1" x14ac:dyDescent="0.25">
      <c r="A66" s="42">
        <v>41214</v>
      </c>
      <c r="B66" s="43">
        <v>157683.69166666665</v>
      </c>
      <c r="C66" s="43">
        <v>333573.74722222221</v>
      </c>
      <c r="D66" s="44">
        <f t="shared" si="0"/>
        <v>491257.43888888886</v>
      </c>
      <c r="E66" s="43">
        <v>210908.7</v>
      </c>
      <c r="F66" s="44">
        <f t="shared" si="1"/>
        <v>702166.13888888888</v>
      </c>
      <c r="G66" s="43">
        <v>125255.48333333332</v>
      </c>
      <c r="H66" s="43">
        <f t="shared" si="2"/>
        <v>827421.62222222215</v>
      </c>
      <c r="I66" s="43">
        <v>11660.1</v>
      </c>
      <c r="J66" s="43">
        <v>262433.25833333336</v>
      </c>
      <c r="K66" s="45">
        <v>-1353.7083333333358</v>
      </c>
      <c r="L66" s="44" t="s">
        <v>1</v>
      </c>
      <c r="M66" s="44">
        <v>12776.161111111091</v>
      </c>
      <c r="N66" s="44">
        <f t="shared" si="3"/>
        <v>285515.81111111114</v>
      </c>
      <c r="O66" s="44">
        <f t="shared" si="4"/>
        <v>1112937.4333333333</v>
      </c>
      <c r="P66" s="40"/>
      <c r="Q66" s="40"/>
    </row>
    <row r="67" spans="1:17" s="41" customFormat="1" x14ac:dyDescent="0.25">
      <c r="A67" s="42">
        <v>41244</v>
      </c>
      <c r="B67" s="43">
        <v>170995.69999999998</v>
      </c>
      <c r="C67" s="43">
        <v>351213.60000000003</v>
      </c>
      <c r="D67" s="44">
        <f t="shared" si="0"/>
        <v>522209.30000000005</v>
      </c>
      <c r="E67" s="43">
        <v>221036.7</v>
      </c>
      <c r="F67" s="44">
        <f t="shared" si="1"/>
        <v>743246</v>
      </c>
      <c r="G67" s="43">
        <v>134007.29999999999</v>
      </c>
      <c r="H67" s="43">
        <f t="shared" si="2"/>
        <v>877253.3</v>
      </c>
      <c r="I67" s="43">
        <v>15658.2</v>
      </c>
      <c r="J67" s="43">
        <v>271963.90000000002</v>
      </c>
      <c r="K67" s="45">
        <v>2397.2999999999884</v>
      </c>
      <c r="L67" s="44" t="s">
        <v>1</v>
      </c>
      <c r="M67" s="44">
        <v>14404.000000000002</v>
      </c>
      <c r="N67" s="44">
        <f t="shared" si="3"/>
        <v>304423.40000000002</v>
      </c>
      <c r="O67" s="44">
        <f t="shared" si="4"/>
        <v>1181676.7000000002</v>
      </c>
      <c r="P67" s="40"/>
      <c r="Q67" s="40"/>
    </row>
    <row r="68" spans="1:17" s="41" customFormat="1" x14ac:dyDescent="0.25">
      <c r="A68" s="42">
        <v>41275</v>
      </c>
      <c r="B68" s="43">
        <v>161392.15</v>
      </c>
      <c r="C68" s="43">
        <v>345791.61666666664</v>
      </c>
      <c r="D68" s="44">
        <f t="shared" si="0"/>
        <v>507183.7666666666</v>
      </c>
      <c r="E68" s="43">
        <v>224320.2416666667</v>
      </c>
      <c r="F68" s="44">
        <f t="shared" si="1"/>
        <v>731504.0083333333</v>
      </c>
      <c r="G68" s="43">
        <v>138829.68333333329</v>
      </c>
      <c r="H68" s="43">
        <f t="shared" si="2"/>
        <v>870333.69166666665</v>
      </c>
      <c r="I68" s="43">
        <v>12013.6</v>
      </c>
      <c r="J68" s="43">
        <v>276876.43333333335</v>
      </c>
      <c r="K68" s="45">
        <v>-8094.9166666666642</v>
      </c>
      <c r="L68" s="44" t="s">
        <v>1</v>
      </c>
      <c r="M68" s="44">
        <v>13190.441666666642</v>
      </c>
      <c r="N68" s="44">
        <f t="shared" si="3"/>
        <v>293985.55833333329</v>
      </c>
      <c r="O68" s="44">
        <f t="shared" si="4"/>
        <v>1164319.25</v>
      </c>
      <c r="P68" s="40"/>
      <c r="Q68" s="40"/>
    </row>
    <row r="69" spans="1:17" s="41" customFormat="1" x14ac:dyDescent="0.25">
      <c r="A69" s="42">
        <v>41306</v>
      </c>
      <c r="B69" s="43">
        <v>164280.5</v>
      </c>
      <c r="C69" s="43">
        <v>355151.73333333328</v>
      </c>
      <c r="D69" s="44">
        <f t="shared" si="0"/>
        <v>519432.23333333328</v>
      </c>
      <c r="E69" s="43">
        <v>223071.08333333331</v>
      </c>
      <c r="F69" s="44">
        <f t="shared" si="1"/>
        <v>742503.31666666665</v>
      </c>
      <c r="G69" s="43">
        <v>152444.16666666666</v>
      </c>
      <c r="H69" s="43">
        <f t="shared" si="2"/>
        <v>894947.48333333328</v>
      </c>
      <c r="I69" s="43">
        <v>9408</v>
      </c>
      <c r="J69" s="43">
        <v>284248.06666666665</v>
      </c>
      <c r="K69" s="45">
        <v>3274.2666666666737</v>
      </c>
      <c r="L69" s="44" t="s">
        <v>1</v>
      </c>
      <c r="M69" s="44">
        <v>11725.083333333338</v>
      </c>
      <c r="N69" s="44">
        <f t="shared" si="3"/>
        <v>308655.41666666663</v>
      </c>
      <c r="O69" s="44">
        <f t="shared" si="4"/>
        <v>1203602.8999999999</v>
      </c>
      <c r="P69" s="40"/>
      <c r="Q69" s="40"/>
    </row>
    <row r="70" spans="1:17" s="41" customFormat="1" x14ac:dyDescent="0.25">
      <c r="A70" s="42">
        <v>41334</v>
      </c>
      <c r="B70" s="43">
        <v>164162.25</v>
      </c>
      <c r="C70" s="43">
        <v>356362.55000000005</v>
      </c>
      <c r="D70" s="44">
        <f t="shared" si="0"/>
        <v>520524.80000000005</v>
      </c>
      <c r="E70" s="43">
        <v>231016.72499999998</v>
      </c>
      <c r="F70" s="44">
        <f t="shared" si="1"/>
        <v>751541.52500000002</v>
      </c>
      <c r="G70" s="43">
        <v>142356.44999999995</v>
      </c>
      <c r="H70" s="43">
        <f t="shared" si="2"/>
        <v>893897.97499999998</v>
      </c>
      <c r="I70" s="43">
        <v>8762.2000000000007</v>
      </c>
      <c r="J70" s="43">
        <v>280819.80000000005</v>
      </c>
      <c r="K70" s="45">
        <v>2894.7500000000146</v>
      </c>
      <c r="L70" s="44" t="s">
        <v>1</v>
      </c>
      <c r="M70" s="44">
        <v>1776.2250000000056</v>
      </c>
      <c r="N70" s="44">
        <f t="shared" si="3"/>
        <v>294252.97500000003</v>
      </c>
      <c r="O70" s="44">
        <f t="shared" si="4"/>
        <v>1188150.95</v>
      </c>
      <c r="P70" s="40"/>
      <c r="Q70" s="40"/>
    </row>
    <row r="71" spans="1:17" s="41" customFormat="1" x14ac:dyDescent="0.25">
      <c r="A71" s="42">
        <v>41365</v>
      </c>
      <c r="B71" s="43">
        <v>167767.09999999998</v>
      </c>
      <c r="C71" s="43">
        <v>365558.06666666665</v>
      </c>
      <c r="D71" s="44">
        <f t="shared" si="0"/>
        <v>533325.16666666663</v>
      </c>
      <c r="E71" s="43">
        <v>242554.36666666664</v>
      </c>
      <c r="F71" s="44">
        <f t="shared" si="1"/>
        <v>775879.53333333321</v>
      </c>
      <c r="G71" s="43">
        <v>147719.23333333334</v>
      </c>
      <c r="H71" s="43">
        <f t="shared" si="2"/>
        <v>923598.7666666666</v>
      </c>
      <c r="I71" s="43">
        <v>8634.1</v>
      </c>
      <c r="J71" s="43">
        <v>282891.03333333338</v>
      </c>
      <c r="K71" s="45">
        <v>4554.5933333333305</v>
      </c>
      <c r="L71" s="44" t="s">
        <v>1</v>
      </c>
      <c r="M71" s="44">
        <v>-1366.5333333333394</v>
      </c>
      <c r="N71" s="44">
        <f t="shared" si="3"/>
        <v>294713.19333333336</v>
      </c>
      <c r="O71" s="44">
        <f t="shared" si="4"/>
        <v>1218311.96</v>
      </c>
      <c r="P71" s="40"/>
      <c r="Q71" s="40"/>
    </row>
    <row r="72" spans="1:17" s="41" customFormat="1" x14ac:dyDescent="0.25">
      <c r="A72" s="42">
        <v>41395</v>
      </c>
      <c r="B72" s="43">
        <v>172200.44999999998</v>
      </c>
      <c r="C72" s="43">
        <v>372911.4833333334</v>
      </c>
      <c r="D72" s="44">
        <f t="shared" ref="D72:D127" si="5">SUM(B72:C72)</f>
        <v>545111.93333333335</v>
      </c>
      <c r="E72" s="43">
        <v>243067.40833333333</v>
      </c>
      <c r="F72" s="44">
        <f t="shared" ref="F72:F167" si="6">D72+E72</f>
        <v>788179.34166666667</v>
      </c>
      <c r="G72" s="43">
        <v>140115.01666666669</v>
      </c>
      <c r="H72" s="43">
        <f t="shared" si="2"/>
        <v>928294.3583333334</v>
      </c>
      <c r="I72" s="43">
        <v>5998.5</v>
      </c>
      <c r="J72" s="43">
        <v>282108.56666666665</v>
      </c>
      <c r="K72" s="45">
        <v>-1329.0833333333412</v>
      </c>
      <c r="L72" s="44" t="s">
        <v>1</v>
      </c>
      <c r="M72" s="44">
        <v>-6724.4916666666331</v>
      </c>
      <c r="N72" s="44">
        <f t="shared" si="3"/>
        <v>280053.4916666667</v>
      </c>
      <c r="O72" s="44">
        <f t="shared" si="4"/>
        <v>1208347.8500000001</v>
      </c>
      <c r="P72" s="40"/>
      <c r="Q72" s="40"/>
    </row>
    <row r="73" spans="1:17" s="41" customFormat="1" x14ac:dyDescent="0.25">
      <c r="A73" s="42">
        <v>41426</v>
      </c>
      <c r="B73" s="43">
        <v>177850.59999999998</v>
      </c>
      <c r="C73" s="43">
        <v>369692.89999999985</v>
      </c>
      <c r="D73" s="44">
        <f t="shared" si="5"/>
        <v>547543.49999999977</v>
      </c>
      <c r="E73" s="43">
        <v>244693.94999999995</v>
      </c>
      <c r="F73" s="44">
        <f t="shared" si="6"/>
        <v>792237.44999999972</v>
      </c>
      <c r="G73" s="43">
        <v>135685.39999999997</v>
      </c>
      <c r="H73" s="43">
        <f t="shared" ref="H73:H167" si="7">F73+G73</f>
        <v>927922.84999999963</v>
      </c>
      <c r="I73" s="43">
        <v>3846.6</v>
      </c>
      <c r="J73" s="43">
        <v>280510.90000000002</v>
      </c>
      <c r="K73" s="45">
        <v>-1876.8999999999851</v>
      </c>
      <c r="L73" s="44" t="s">
        <v>1</v>
      </c>
      <c r="M73" s="44">
        <v>-9670.9499999999862</v>
      </c>
      <c r="N73" s="44">
        <f t="shared" ref="N73:N127" si="8">SUM(I73:M73)</f>
        <v>272809.65000000002</v>
      </c>
      <c r="O73" s="44">
        <f t="shared" ref="O73:O167" si="9">H73+N73</f>
        <v>1200732.4999999995</v>
      </c>
      <c r="P73" s="40"/>
      <c r="Q73" s="40"/>
    </row>
    <row r="74" spans="1:17" s="41" customFormat="1" x14ac:dyDescent="0.25">
      <c r="A74" s="42">
        <v>41456</v>
      </c>
      <c r="B74" s="43">
        <v>179782.41666666666</v>
      </c>
      <c r="C74" s="43">
        <v>371119.61666666676</v>
      </c>
      <c r="D74" s="44">
        <f t="shared" si="5"/>
        <v>550902.03333333344</v>
      </c>
      <c r="E74" s="43">
        <v>242371.37500000006</v>
      </c>
      <c r="F74" s="44">
        <f t="shared" si="6"/>
        <v>793273.40833333344</v>
      </c>
      <c r="G74" s="43">
        <v>140233.5</v>
      </c>
      <c r="H74" s="43">
        <f t="shared" si="7"/>
        <v>933506.90833333344</v>
      </c>
      <c r="I74" s="43">
        <v>3846.6</v>
      </c>
      <c r="J74" s="43">
        <v>280006.80000000005</v>
      </c>
      <c r="K74" s="45">
        <v>-6966.9500000000053</v>
      </c>
      <c r="L74" s="44" t="s">
        <v>1</v>
      </c>
      <c r="M74" s="44">
        <v>7691.1583333333147</v>
      </c>
      <c r="N74" s="44">
        <f t="shared" si="8"/>
        <v>284577.60833333334</v>
      </c>
      <c r="O74" s="44">
        <f t="shared" si="9"/>
        <v>1218084.5166666668</v>
      </c>
      <c r="P74" s="40"/>
      <c r="Q74" s="40"/>
    </row>
    <row r="75" spans="1:17" s="41" customFormat="1" x14ac:dyDescent="0.25">
      <c r="A75" s="42">
        <v>41487</v>
      </c>
      <c r="B75" s="43">
        <v>179746.13333333333</v>
      </c>
      <c r="C75" s="43">
        <v>392803.63333333342</v>
      </c>
      <c r="D75" s="44">
        <f t="shared" si="5"/>
        <v>572549.76666666672</v>
      </c>
      <c r="E75" s="43">
        <v>249054.70000000004</v>
      </c>
      <c r="F75" s="44">
        <f t="shared" si="6"/>
        <v>821604.46666666679</v>
      </c>
      <c r="G75" s="43">
        <v>134871.90000000002</v>
      </c>
      <c r="H75" s="43">
        <f t="shared" si="7"/>
        <v>956476.36666666681</v>
      </c>
      <c r="I75" s="43">
        <v>4059.5</v>
      </c>
      <c r="J75" s="43">
        <v>281009.90000000002</v>
      </c>
      <c r="K75" s="45">
        <v>-5081.9000000000051</v>
      </c>
      <c r="L75" s="44" t="s">
        <v>1</v>
      </c>
      <c r="M75" s="44">
        <v>17756.466666666678</v>
      </c>
      <c r="N75" s="44">
        <f t="shared" si="8"/>
        <v>297743.96666666667</v>
      </c>
      <c r="O75" s="44">
        <f t="shared" si="9"/>
        <v>1254220.3333333335</v>
      </c>
      <c r="P75" s="40"/>
      <c r="Q75" s="40"/>
    </row>
    <row r="76" spans="1:17" s="41" customFormat="1" x14ac:dyDescent="0.25">
      <c r="A76" s="42">
        <v>41518</v>
      </c>
      <c r="B76" s="43">
        <v>172463.65</v>
      </c>
      <c r="C76" s="43">
        <v>393038.25</v>
      </c>
      <c r="D76" s="44">
        <f t="shared" si="5"/>
        <v>565501.9</v>
      </c>
      <c r="E76" s="43">
        <v>256838.42499999999</v>
      </c>
      <c r="F76" s="44">
        <f t="shared" si="6"/>
        <v>822340.32499999995</v>
      </c>
      <c r="G76" s="43">
        <v>134125.99999999997</v>
      </c>
      <c r="H76" s="43">
        <f t="shared" si="7"/>
        <v>956466.32499999995</v>
      </c>
      <c r="I76" s="43">
        <v>3616.6</v>
      </c>
      <c r="J76" s="43">
        <v>282852.2</v>
      </c>
      <c r="K76" s="45">
        <v>-8421.3500000000076</v>
      </c>
      <c r="L76" s="44" t="s">
        <v>1</v>
      </c>
      <c r="M76" s="44">
        <v>17850.075000000008</v>
      </c>
      <c r="N76" s="44">
        <f t="shared" si="8"/>
        <v>295897.52499999997</v>
      </c>
      <c r="O76" s="44">
        <f t="shared" si="9"/>
        <v>1252363.8499999999</v>
      </c>
      <c r="P76" s="40"/>
      <c r="Q76" s="40"/>
    </row>
    <row r="77" spans="1:17" s="41" customFormat="1" x14ac:dyDescent="0.25">
      <c r="A77" s="42">
        <v>41548</v>
      </c>
      <c r="B77" s="43">
        <v>174919.56666666668</v>
      </c>
      <c r="C77" s="43">
        <v>391396.26666666672</v>
      </c>
      <c r="D77" s="44">
        <f t="shared" si="5"/>
        <v>566315.83333333337</v>
      </c>
      <c r="E77" s="43">
        <v>257215.35</v>
      </c>
      <c r="F77" s="44">
        <f t="shared" si="6"/>
        <v>823531.18333333335</v>
      </c>
      <c r="G77" s="43">
        <v>137073.29999999987</v>
      </c>
      <c r="H77" s="43">
        <f t="shared" si="7"/>
        <v>960604.48333333316</v>
      </c>
      <c r="I77" s="43">
        <v>3527.8</v>
      </c>
      <c r="J77" s="43">
        <v>283725.80000000005</v>
      </c>
      <c r="K77" s="45">
        <v>3572.6999999999898</v>
      </c>
      <c r="L77" s="44"/>
      <c r="M77" s="44">
        <v>22103.583333333332</v>
      </c>
      <c r="N77" s="44">
        <f t="shared" si="8"/>
        <v>312929.88333333336</v>
      </c>
      <c r="O77" s="44">
        <f t="shared" si="9"/>
        <v>1273534.3666666665</v>
      </c>
      <c r="P77" s="40"/>
      <c r="Q77" s="40"/>
    </row>
    <row r="78" spans="1:17" s="41" customFormat="1" x14ac:dyDescent="0.25">
      <c r="A78" s="42">
        <v>41579</v>
      </c>
      <c r="B78" s="43">
        <v>176510.38333333333</v>
      </c>
      <c r="C78" s="43">
        <v>389402.18333333323</v>
      </c>
      <c r="D78" s="44">
        <f t="shared" si="5"/>
        <v>565912.56666666653</v>
      </c>
      <c r="E78" s="43">
        <v>263747.67500000005</v>
      </c>
      <c r="F78" s="44">
        <f t="shared" si="6"/>
        <v>829660.24166666658</v>
      </c>
      <c r="G78" s="43">
        <v>133771.29999999993</v>
      </c>
      <c r="H78" s="43">
        <f t="shared" si="7"/>
        <v>963431.54166666651</v>
      </c>
      <c r="I78" s="43">
        <v>6643.5</v>
      </c>
      <c r="J78" s="43">
        <v>287734.8</v>
      </c>
      <c r="K78" s="45">
        <v>-5854.3500000000167</v>
      </c>
      <c r="L78" s="44"/>
      <c r="M78" s="44">
        <v>17218.891666666652</v>
      </c>
      <c r="N78" s="44">
        <f t="shared" si="8"/>
        <v>305742.84166666662</v>
      </c>
      <c r="O78" s="44">
        <f t="shared" si="9"/>
        <v>1269174.3833333331</v>
      </c>
      <c r="P78" s="40"/>
      <c r="Q78" s="40"/>
    </row>
    <row r="79" spans="1:17" s="41" customFormat="1" x14ac:dyDescent="0.25">
      <c r="A79" s="42">
        <v>41609</v>
      </c>
      <c r="B79" s="43">
        <v>184204.80000000002</v>
      </c>
      <c r="C79" s="43">
        <v>402424.5</v>
      </c>
      <c r="D79" s="44">
        <f t="shared" si="5"/>
        <v>586629.30000000005</v>
      </c>
      <c r="E79" s="43">
        <v>264023.3</v>
      </c>
      <c r="F79" s="44">
        <f t="shared" si="6"/>
        <v>850652.60000000009</v>
      </c>
      <c r="G79" s="43">
        <v>136096.19999999998</v>
      </c>
      <c r="H79" s="43">
        <f t="shared" si="7"/>
        <v>986748.8</v>
      </c>
      <c r="I79" s="43">
        <v>7533</v>
      </c>
      <c r="J79" s="43">
        <v>290526</v>
      </c>
      <c r="K79" s="45">
        <v>-4717.4000000000124</v>
      </c>
      <c r="L79" s="44"/>
      <c r="M79" s="44">
        <v>4645.9000000000397</v>
      </c>
      <c r="N79" s="44">
        <f t="shared" si="8"/>
        <v>297987.5</v>
      </c>
      <c r="O79" s="44">
        <f t="shared" si="9"/>
        <v>1284736.3</v>
      </c>
      <c r="P79" s="40"/>
      <c r="Q79" s="40"/>
    </row>
    <row r="80" spans="1:17" s="41" customFormat="1" x14ac:dyDescent="0.25">
      <c r="A80" s="42">
        <v>41640</v>
      </c>
      <c r="B80" s="43">
        <v>172252.53333333333</v>
      </c>
      <c r="C80" s="43">
        <v>386116.19999999995</v>
      </c>
      <c r="D80" s="44">
        <f t="shared" si="5"/>
        <v>558368.73333333328</v>
      </c>
      <c r="E80" s="43">
        <v>268695.15000000002</v>
      </c>
      <c r="F80" s="44">
        <f t="shared" si="6"/>
        <v>827063.8833333333</v>
      </c>
      <c r="G80" s="43">
        <v>138141.69999999998</v>
      </c>
      <c r="H80" s="43">
        <f t="shared" si="7"/>
        <v>965205.58333333326</v>
      </c>
      <c r="I80" s="43">
        <v>10044</v>
      </c>
      <c r="J80" s="43">
        <v>291541.34166666667</v>
      </c>
      <c r="K80" s="45">
        <v>-7580.6500000000015</v>
      </c>
      <c r="L80" s="44"/>
      <c r="M80" s="44">
        <v>7724.9750000000258</v>
      </c>
      <c r="N80" s="44">
        <f t="shared" si="8"/>
        <v>301729.66666666669</v>
      </c>
      <c r="O80" s="44">
        <f t="shared" si="9"/>
        <v>1266935.25</v>
      </c>
      <c r="P80" s="40"/>
      <c r="Q80" s="40"/>
    </row>
    <row r="81" spans="1:17" s="41" customFormat="1" x14ac:dyDescent="0.25">
      <c r="A81" s="42">
        <v>41671</v>
      </c>
      <c r="B81" s="43">
        <v>170266.76666666666</v>
      </c>
      <c r="C81" s="43">
        <v>373715.80000000016</v>
      </c>
      <c r="D81" s="44">
        <f t="shared" si="5"/>
        <v>543982.56666666688</v>
      </c>
      <c r="E81" s="43">
        <v>284420.69999999995</v>
      </c>
      <c r="F81" s="44">
        <f t="shared" si="6"/>
        <v>828403.26666666684</v>
      </c>
      <c r="G81" s="43">
        <v>148341.19999999995</v>
      </c>
      <c r="H81" s="43">
        <f t="shared" si="7"/>
        <v>976744.46666666679</v>
      </c>
      <c r="I81" s="43">
        <v>9270.6999999999989</v>
      </c>
      <c r="J81" s="43">
        <v>293626.98333333334</v>
      </c>
      <c r="K81" s="45">
        <v>-4176.6000000000031</v>
      </c>
      <c r="L81" s="44"/>
      <c r="M81" s="44">
        <v>9212.35</v>
      </c>
      <c r="N81" s="44">
        <f t="shared" si="8"/>
        <v>307933.43333333335</v>
      </c>
      <c r="O81" s="44">
        <f t="shared" si="9"/>
        <v>1284677.9000000001</v>
      </c>
      <c r="P81" s="40"/>
      <c r="Q81" s="40"/>
    </row>
    <row r="82" spans="1:17" s="41" customFormat="1" x14ac:dyDescent="0.25">
      <c r="A82" s="42">
        <v>41699</v>
      </c>
      <c r="B82" s="43">
        <v>169547.19999999998</v>
      </c>
      <c r="C82" s="43">
        <v>383013.09999999992</v>
      </c>
      <c r="D82" s="44">
        <f t="shared" si="5"/>
        <v>552560.29999999993</v>
      </c>
      <c r="E82" s="43">
        <v>285613.15000000002</v>
      </c>
      <c r="F82" s="44">
        <f t="shared" si="6"/>
        <v>838173.45</v>
      </c>
      <c r="G82" s="43">
        <v>150060.39999999991</v>
      </c>
      <c r="H82" s="43">
        <f t="shared" si="7"/>
        <v>988233.84999999986</v>
      </c>
      <c r="I82" s="43">
        <v>6602.2</v>
      </c>
      <c r="J82" s="43">
        <v>289554.22499999998</v>
      </c>
      <c r="K82" s="45">
        <v>-9090.8500000000186</v>
      </c>
      <c r="L82" s="44"/>
      <c r="M82" s="44">
        <v>339.02500000002533</v>
      </c>
      <c r="N82" s="44">
        <f t="shared" si="8"/>
        <v>287404.59999999998</v>
      </c>
      <c r="O82" s="44">
        <f t="shared" si="9"/>
        <v>1275638.4499999997</v>
      </c>
      <c r="P82" s="40"/>
      <c r="Q82" s="40"/>
    </row>
    <row r="83" spans="1:17" s="41" customFormat="1" x14ac:dyDescent="0.25">
      <c r="A83" s="42">
        <v>41730</v>
      </c>
      <c r="B83" s="43">
        <v>179352.63333333333</v>
      </c>
      <c r="C83" s="43">
        <v>401479.0999999998</v>
      </c>
      <c r="D83" s="44">
        <f t="shared" si="5"/>
        <v>580831.73333333316</v>
      </c>
      <c r="E83" s="43">
        <v>290666.89999999997</v>
      </c>
      <c r="F83" s="44">
        <f t="shared" si="6"/>
        <v>871498.63333333307</v>
      </c>
      <c r="G83" s="43">
        <v>162426.70000000001</v>
      </c>
      <c r="H83" s="43">
        <f t="shared" si="7"/>
        <v>1033925.333333333</v>
      </c>
      <c r="I83" s="43">
        <v>6404.9000000000005</v>
      </c>
      <c r="J83" s="43">
        <v>320194.16666666663</v>
      </c>
      <c r="K83" s="45">
        <v>-953.29999999998108</v>
      </c>
      <c r="L83" s="44"/>
      <c r="M83" s="44">
        <v>-27561.999999999985</v>
      </c>
      <c r="N83" s="44">
        <f t="shared" si="8"/>
        <v>298083.76666666666</v>
      </c>
      <c r="O83" s="44">
        <f t="shared" si="9"/>
        <v>1332009.0999999996</v>
      </c>
      <c r="P83" s="40"/>
      <c r="Q83" s="40"/>
    </row>
    <row r="84" spans="1:17" s="41" customFormat="1" x14ac:dyDescent="0.25">
      <c r="A84" s="42">
        <v>41760</v>
      </c>
      <c r="B84" s="43">
        <v>185294.06666666668</v>
      </c>
      <c r="C84" s="43">
        <v>397342.89999999991</v>
      </c>
      <c r="D84" s="44">
        <f t="shared" si="5"/>
        <v>582636.96666666656</v>
      </c>
      <c r="E84" s="43">
        <v>293128.25</v>
      </c>
      <c r="F84" s="44">
        <f t="shared" si="6"/>
        <v>875765.21666666656</v>
      </c>
      <c r="G84" s="43">
        <v>148292.10000000006</v>
      </c>
      <c r="H84" s="43">
        <f t="shared" si="7"/>
        <v>1024057.3166666667</v>
      </c>
      <c r="I84" s="43">
        <v>5114.3</v>
      </c>
      <c r="J84" s="43">
        <v>324369.40833333327</v>
      </c>
      <c r="K84" s="45">
        <v>-7628.6499999999833</v>
      </c>
      <c r="L84" s="44"/>
      <c r="M84" s="44">
        <v>-26127.924999999999</v>
      </c>
      <c r="N84" s="44">
        <f t="shared" si="8"/>
        <v>295727.1333333333</v>
      </c>
      <c r="O84" s="44">
        <f t="shared" si="9"/>
        <v>1319784.45</v>
      </c>
      <c r="P84" s="40"/>
      <c r="Q84" s="40"/>
    </row>
    <row r="85" spans="1:17" s="41" customFormat="1" x14ac:dyDescent="0.25">
      <c r="A85" s="42">
        <v>41791</v>
      </c>
      <c r="B85" s="43">
        <v>191954.09999999998</v>
      </c>
      <c r="C85" s="43">
        <v>422341.60000000003</v>
      </c>
      <c r="D85" s="44">
        <f t="shared" si="5"/>
        <v>614295.69999999995</v>
      </c>
      <c r="E85" s="43">
        <v>290332</v>
      </c>
      <c r="F85" s="44">
        <f t="shared" si="6"/>
        <v>904627.7</v>
      </c>
      <c r="G85" s="43">
        <v>145971.70000000001</v>
      </c>
      <c r="H85" s="43">
        <f t="shared" si="7"/>
        <v>1050599.3999999999</v>
      </c>
      <c r="I85" s="43">
        <v>2743.8</v>
      </c>
      <c r="J85" s="43">
        <v>326418.64999999997</v>
      </c>
      <c r="K85" s="45">
        <v>-1666.1999999999935</v>
      </c>
      <c r="L85" s="44"/>
      <c r="M85" s="44">
        <v>-21981.850000000006</v>
      </c>
      <c r="N85" s="44">
        <f t="shared" si="8"/>
        <v>305514.39999999991</v>
      </c>
      <c r="O85" s="44">
        <f t="shared" si="9"/>
        <v>1356113.7999999998</v>
      </c>
      <c r="P85" s="40"/>
      <c r="Q85" s="40"/>
    </row>
    <row r="86" spans="1:17" s="41" customFormat="1" x14ac:dyDescent="0.25">
      <c r="A86" s="42">
        <v>41821</v>
      </c>
      <c r="B86" s="43">
        <v>201728.40000000002</v>
      </c>
      <c r="C86" s="43">
        <v>432032.51666666649</v>
      </c>
      <c r="D86" s="44">
        <f t="shared" si="5"/>
        <v>633760.91666666651</v>
      </c>
      <c r="E86" s="43">
        <v>298699.95</v>
      </c>
      <c r="F86" s="44">
        <f t="shared" si="6"/>
        <v>932460.86666666646</v>
      </c>
      <c r="G86" s="43">
        <v>168220.39999999997</v>
      </c>
      <c r="H86" s="43">
        <f t="shared" si="7"/>
        <v>1100681.2666666664</v>
      </c>
      <c r="I86" s="43">
        <v>9700.7000000000007</v>
      </c>
      <c r="J86" s="43">
        <v>328760.2583333333</v>
      </c>
      <c r="K86" s="45">
        <v>-5649.2833333333183</v>
      </c>
      <c r="L86" s="44"/>
      <c r="M86" s="44">
        <v>-31062.425000000028</v>
      </c>
      <c r="N86" s="44">
        <f t="shared" si="8"/>
        <v>301749.24999999994</v>
      </c>
      <c r="O86" s="44">
        <f t="shared" si="9"/>
        <v>1402430.5166666664</v>
      </c>
      <c r="P86" s="40"/>
      <c r="Q86" s="40"/>
    </row>
    <row r="87" spans="1:17" s="41" customFormat="1" x14ac:dyDescent="0.25">
      <c r="A87" s="42">
        <v>41852</v>
      </c>
      <c r="B87" s="43">
        <v>197284.11666666667</v>
      </c>
      <c r="C87" s="43">
        <v>436816.6944444445</v>
      </c>
      <c r="D87" s="44">
        <f t="shared" si="5"/>
        <v>634100.81111111119</v>
      </c>
      <c r="E87" s="43">
        <v>299287.24444444443</v>
      </c>
      <c r="F87" s="44">
        <f t="shared" si="6"/>
        <v>933388.05555555562</v>
      </c>
      <c r="G87" s="43">
        <v>159633.69999999995</v>
      </c>
      <c r="H87" s="43">
        <f t="shared" si="7"/>
        <v>1093021.7555555557</v>
      </c>
      <c r="I87" s="43">
        <v>9573.7999999999993</v>
      </c>
      <c r="J87" s="43">
        <v>333993.1722222222</v>
      </c>
      <c r="K87" s="45">
        <v>-9251.2277777777745</v>
      </c>
      <c r="L87" s="44"/>
      <c r="M87" s="44">
        <v>-32910.211111111072</v>
      </c>
      <c r="N87" s="44">
        <f t="shared" si="8"/>
        <v>301405.53333333333</v>
      </c>
      <c r="O87" s="44">
        <f t="shared" si="9"/>
        <v>1394427.2888888889</v>
      </c>
      <c r="P87" s="40"/>
      <c r="Q87" s="40"/>
    </row>
    <row r="88" spans="1:17" s="41" customFormat="1" x14ac:dyDescent="0.25">
      <c r="A88" s="42">
        <v>41883</v>
      </c>
      <c r="B88" s="43">
        <v>186501.79166666666</v>
      </c>
      <c r="C88" s="43">
        <v>430359.05277777778</v>
      </c>
      <c r="D88" s="44">
        <f t="shared" si="5"/>
        <v>616860.8444444444</v>
      </c>
      <c r="E88" s="43">
        <v>286361.9611111111</v>
      </c>
      <c r="F88" s="44">
        <f t="shared" si="6"/>
        <v>903222.8055555555</v>
      </c>
      <c r="G88" s="43">
        <v>149361.39999999991</v>
      </c>
      <c r="H88" s="43">
        <f t="shared" si="7"/>
        <v>1052584.2055555554</v>
      </c>
      <c r="I88" s="43">
        <v>8443.4</v>
      </c>
      <c r="J88" s="43">
        <v>335103.93888888892</v>
      </c>
      <c r="K88" s="45">
        <v>-23162.602777777782</v>
      </c>
      <c r="L88" s="44"/>
      <c r="M88" s="44">
        <v>-35086.952777777733</v>
      </c>
      <c r="N88" s="44">
        <f t="shared" si="8"/>
        <v>285297.78333333344</v>
      </c>
      <c r="O88" s="44">
        <f t="shared" si="9"/>
        <v>1337881.9888888889</v>
      </c>
      <c r="P88" s="40"/>
      <c r="Q88" s="40"/>
    </row>
    <row r="89" spans="1:17" s="41" customFormat="1" x14ac:dyDescent="0.25">
      <c r="A89" s="42">
        <v>41913</v>
      </c>
      <c r="B89" s="43">
        <v>188137.03888888887</v>
      </c>
      <c r="C89" s="43">
        <v>459640.49814814818</v>
      </c>
      <c r="D89" s="44">
        <f t="shared" si="5"/>
        <v>647777.53703703708</v>
      </c>
      <c r="E89" s="43">
        <v>285775.12592592591</v>
      </c>
      <c r="F89" s="44">
        <f t="shared" si="6"/>
        <v>933552.66296296299</v>
      </c>
      <c r="G89" s="43">
        <v>155538.2999999999</v>
      </c>
      <c r="H89" s="43">
        <f t="shared" si="7"/>
        <v>1089090.9629629629</v>
      </c>
      <c r="I89" s="43">
        <v>9452.2000000000007</v>
      </c>
      <c r="J89" s="43">
        <v>343110.67407407408</v>
      </c>
      <c r="K89" s="45">
        <v>-4158.3981481481333</v>
      </c>
      <c r="L89" s="44"/>
      <c r="M89" s="44">
        <v>-36188.131481481469</v>
      </c>
      <c r="N89" s="44">
        <f t="shared" si="8"/>
        <v>312216.34444444446</v>
      </c>
      <c r="O89" s="44">
        <f t="shared" si="9"/>
        <v>1401307.3074074073</v>
      </c>
      <c r="P89" s="40"/>
      <c r="Q89" s="40"/>
    </row>
    <row r="90" spans="1:17" s="41" customFormat="1" x14ac:dyDescent="0.25">
      <c r="A90" s="42">
        <v>41944</v>
      </c>
      <c r="B90" s="43">
        <v>185008.96759259261</v>
      </c>
      <c r="C90" s="43">
        <v>440243.70154320978</v>
      </c>
      <c r="D90" s="44">
        <f t="shared" si="5"/>
        <v>625252.66913580243</v>
      </c>
      <c r="E90" s="43">
        <v>284658.78950617282</v>
      </c>
      <c r="F90" s="44">
        <f t="shared" si="6"/>
        <v>909911.45864197519</v>
      </c>
      <c r="G90" s="43">
        <v>146703.70000000001</v>
      </c>
      <c r="H90" s="43">
        <f t="shared" si="7"/>
        <v>1056615.1586419751</v>
      </c>
      <c r="I90" s="43">
        <v>9053</v>
      </c>
      <c r="J90" s="43">
        <v>349228.7549382716</v>
      </c>
      <c r="K90" s="45">
        <v>-8240.207098765457</v>
      </c>
      <c r="L90" s="44"/>
      <c r="M90" s="44">
        <v>-41308.934876543273</v>
      </c>
      <c r="N90" s="44">
        <f t="shared" si="8"/>
        <v>308732.61296296283</v>
      </c>
      <c r="O90" s="44">
        <f t="shared" si="9"/>
        <v>1365347.771604938</v>
      </c>
      <c r="P90" s="40"/>
      <c r="Q90" s="40"/>
    </row>
    <row r="91" spans="1:17" s="41" customFormat="1" x14ac:dyDescent="0.25">
      <c r="A91" s="42">
        <v>41974</v>
      </c>
      <c r="B91" s="43">
        <v>195557.80000000002</v>
      </c>
      <c r="C91" s="43">
        <v>458310.60000000003</v>
      </c>
      <c r="D91" s="44">
        <f t="shared" si="5"/>
        <v>653868.4</v>
      </c>
      <c r="E91" s="43">
        <v>288594.30000000005</v>
      </c>
      <c r="F91" s="44">
        <f t="shared" si="6"/>
        <v>942462.70000000007</v>
      </c>
      <c r="G91" s="43">
        <v>164626.70000000004</v>
      </c>
      <c r="H91" s="43">
        <f t="shared" si="7"/>
        <v>1107089.4000000001</v>
      </c>
      <c r="I91" s="43">
        <v>9222.6</v>
      </c>
      <c r="J91" s="43">
        <v>357476.6</v>
      </c>
      <c r="K91" s="45">
        <v>-2478.5999999999822</v>
      </c>
      <c r="L91" s="44"/>
      <c r="M91" s="44">
        <v>-48695.8</v>
      </c>
      <c r="N91" s="44">
        <f t="shared" si="8"/>
        <v>315524.8</v>
      </c>
      <c r="O91" s="44">
        <f t="shared" si="9"/>
        <v>1422614.2000000002</v>
      </c>
      <c r="P91" s="40"/>
      <c r="Q91" s="40"/>
    </row>
    <row r="92" spans="1:17" s="41" customFormat="1" x14ac:dyDescent="0.25">
      <c r="A92" s="42">
        <v>42005</v>
      </c>
      <c r="B92" s="43">
        <v>186205.23333333334</v>
      </c>
      <c r="C92" s="43">
        <v>443030.28333333333</v>
      </c>
      <c r="D92" s="44">
        <f t="shared" si="5"/>
        <v>629235.5166666666</v>
      </c>
      <c r="E92" s="43">
        <v>290786.46666666667</v>
      </c>
      <c r="F92" s="44">
        <f t="shared" si="6"/>
        <v>920021.98333333328</v>
      </c>
      <c r="G92" s="43">
        <v>159142.59999999998</v>
      </c>
      <c r="H92" s="43">
        <f t="shared" si="7"/>
        <v>1079164.5833333333</v>
      </c>
      <c r="I92" s="43">
        <v>10502.800000000001</v>
      </c>
      <c r="J92" s="43">
        <v>362878.18333333329</v>
      </c>
      <c r="K92" s="45">
        <v>-2608.76666666664</v>
      </c>
      <c r="L92" s="44"/>
      <c r="M92" s="44">
        <v>-59026.466666666682</v>
      </c>
      <c r="N92" s="44">
        <f t="shared" si="8"/>
        <v>311745.74999999994</v>
      </c>
      <c r="O92" s="44">
        <f t="shared" si="9"/>
        <v>1390910.3333333333</v>
      </c>
      <c r="P92" s="40"/>
      <c r="Q92" s="40"/>
    </row>
    <row r="93" spans="1:17" s="41" customFormat="1" x14ac:dyDescent="0.25">
      <c r="A93" s="42">
        <v>42036</v>
      </c>
      <c r="B93" s="43">
        <v>189680.56666666665</v>
      </c>
      <c r="C93" s="43">
        <v>446426.16666666657</v>
      </c>
      <c r="D93" s="44">
        <f t="shared" si="5"/>
        <v>636106.73333333316</v>
      </c>
      <c r="E93" s="43">
        <v>298579.03333333333</v>
      </c>
      <c r="F93" s="44">
        <f t="shared" si="6"/>
        <v>934685.76666666649</v>
      </c>
      <c r="G93" s="43">
        <v>155071.29999999996</v>
      </c>
      <c r="H93" s="43">
        <f t="shared" si="7"/>
        <v>1089757.0666666664</v>
      </c>
      <c r="I93" s="43">
        <v>10301.6</v>
      </c>
      <c r="J93" s="43">
        <v>362251.96666666662</v>
      </c>
      <c r="K93" s="45">
        <v>-7270.1333333333241</v>
      </c>
      <c r="L93" s="44"/>
      <c r="M93" s="44">
        <v>-63805.23333333333</v>
      </c>
      <c r="N93" s="44">
        <f t="shared" si="8"/>
        <v>301478.19999999995</v>
      </c>
      <c r="O93" s="44">
        <f t="shared" si="9"/>
        <v>1391235.2666666664</v>
      </c>
      <c r="P93" s="40"/>
      <c r="Q93" s="40"/>
    </row>
    <row r="94" spans="1:17" s="41" customFormat="1" x14ac:dyDescent="0.25">
      <c r="A94" s="42">
        <v>42064</v>
      </c>
      <c r="B94" s="43">
        <v>190524.90000000002</v>
      </c>
      <c r="C94" s="43">
        <v>418133.04999999993</v>
      </c>
      <c r="D94" s="44">
        <f t="shared" si="5"/>
        <v>608657.94999999995</v>
      </c>
      <c r="E94" s="43">
        <v>306019.20000000007</v>
      </c>
      <c r="F94" s="44">
        <f t="shared" si="6"/>
        <v>914677.15</v>
      </c>
      <c r="G94" s="43">
        <v>149561.5</v>
      </c>
      <c r="H94" s="43">
        <f t="shared" si="7"/>
        <v>1064238.6499999999</v>
      </c>
      <c r="I94" s="43">
        <v>10123.599999999999</v>
      </c>
      <c r="J94" s="43">
        <v>359855.25</v>
      </c>
      <c r="K94" s="45">
        <v>-16283.000000000018</v>
      </c>
      <c r="L94" s="44"/>
      <c r="M94" s="44">
        <v>-66300.700000000055</v>
      </c>
      <c r="N94" s="44">
        <f t="shared" si="8"/>
        <v>287395.14999999991</v>
      </c>
      <c r="O94" s="44">
        <f t="shared" si="9"/>
        <v>1351633.7999999998</v>
      </c>
      <c r="P94" s="40"/>
      <c r="Q94" s="40"/>
    </row>
    <row r="95" spans="1:17" s="41" customFormat="1" x14ac:dyDescent="0.25">
      <c r="A95" s="42">
        <v>42095</v>
      </c>
      <c r="B95" s="43">
        <v>209456.43333333332</v>
      </c>
      <c r="C95" s="43">
        <v>433614.53333333344</v>
      </c>
      <c r="D95" s="44">
        <f t="shared" si="5"/>
        <v>643070.96666666679</v>
      </c>
      <c r="E95" s="43">
        <v>308794.56666666665</v>
      </c>
      <c r="F95" s="44">
        <f t="shared" si="6"/>
        <v>951865.53333333344</v>
      </c>
      <c r="G95" s="43">
        <v>157049.1</v>
      </c>
      <c r="H95" s="43">
        <f t="shared" si="7"/>
        <v>1108914.6333333335</v>
      </c>
      <c r="I95" s="43">
        <v>9306.4</v>
      </c>
      <c r="J95" s="43">
        <v>360072.03333333333</v>
      </c>
      <c r="K95" s="45">
        <v>-18404.166666666679</v>
      </c>
      <c r="L95" s="44"/>
      <c r="M95" s="44">
        <v>-68731.066666666666</v>
      </c>
      <c r="N95" s="44">
        <f t="shared" si="8"/>
        <v>282243.20000000001</v>
      </c>
      <c r="O95" s="44">
        <f t="shared" si="9"/>
        <v>1391157.8333333335</v>
      </c>
      <c r="P95" s="40"/>
      <c r="Q95" s="40"/>
    </row>
    <row r="96" spans="1:17" s="41" customFormat="1" x14ac:dyDescent="0.25">
      <c r="A96" s="42">
        <v>42125</v>
      </c>
      <c r="B96" s="43">
        <v>217326.16666666666</v>
      </c>
      <c r="C96" s="43">
        <v>457264.91666666669</v>
      </c>
      <c r="D96" s="44">
        <f t="shared" si="5"/>
        <v>674591.08333333337</v>
      </c>
      <c r="E96" s="43">
        <v>310340.2333333334</v>
      </c>
      <c r="F96" s="44">
        <f t="shared" si="6"/>
        <v>984931.31666666677</v>
      </c>
      <c r="G96" s="43">
        <v>142910.29999999999</v>
      </c>
      <c r="H96" s="43">
        <f t="shared" si="7"/>
        <v>1127841.6166666667</v>
      </c>
      <c r="I96" s="43">
        <v>8857.5</v>
      </c>
      <c r="J96" s="43">
        <v>363715.91666666663</v>
      </c>
      <c r="K96" s="45">
        <v>-5982.1333333333223</v>
      </c>
      <c r="L96" s="44"/>
      <c r="M96" s="44">
        <v>-62454.733333333323</v>
      </c>
      <c r="N96" s="44">
        <f t="shared" si="8"/>
        <v>304136.55</v>
      </c>
      <c r="O96" s="44">
        <f t="shared" si="9"/>
        <v>1431978.1666666667</v>
      </c>
      <c r="P96" s="40"/>
      <c r="Q96" s="40"/>
    </row>
    <row r="97" spans="1:17" s="41" customFormat="1" x14ac:dyDescent="0.25">
      <c r="A97" s="42">
        <v>42156</v>
      </c>
      <c r="B97" s="43">
        <v>221510.5</v>
      </c>
      <c r="C97" s="43">
        <v>431261.09999999986</v>
      </c>
      <c r="D97" s="44">
        <f t="shared" si="5"/>
        <v>652771.59999999986</v>
      </c>
      <c r="E97" s="43">
        <v>315064.59999999986</v>
      </c>
      <c r="F97" s="44">
        <f t="shared" si="6"/>
        <v>967836.19999999972</v>
      </c>
      <c r="G97" s="43">
        <v>136241.59999999995</v>
      </c>
      <c r="H97" s="43">
        <f t="shared" si="7"/>
        <v>1104077.7999999996</v>
      </c>
      <c r="I97" s="43">
        <v>1293.3</v>
      </c>
      <c r="J97" s="43">
        <v>365687.6</v>
      </c>
      <c r="K97" s="45">
        <v>-9549.3999999999942</v>
      </c>
      <c r="L97" s="44"/>
      <c r="M97" s="44">
        <v>-61862.599999999926</v>
      </c>
      <c r="N97" s="44">
        <f t="shared" si="8"/>
        <v>295568.90000000008</v>
      </c>
      <c r="O97" s="44">
        <f t="shared" si="9"/>
        <v>1399646.6999999997</v>
      </c>
      <c r="P97" s="40"/>
      <c r="Q97" s="40"/>
    </row>
    <row r="98" spans="1:17" s="41" customFormat="1" x14ac:dyDescent="0.25">
      <c r="A98" s="42">
        <v>42186</v>
      </c>
      <c r="B98" s="43">
        <v>203783</v>
      </c>
      <c r="C98" s="43">
        <v>433938.75000000006</v>
      </c>
      <c r="D98" s="44">
        <f t="shared" si="5"/>
        <v>637721.75</v>
      </c>
      <c r="E98" s="43">
        <v>320969.44999999995</v>
      </c>
      <c r="F98" s="44">
        <f t="shared" si="6"/>
        <v>958691.2</v>
      </c>
      <c r="G98" s="43">
        <v>143632.79999999996</v>
      </c>
      <c r="H98" s="43">
        <f t="shared" si="7"/>
        <v>1102324</v>
      </c>
      <c r="I98" s="43">
        <v>1675.7</v>
      </c>
      <c r="J98" s="43">
        <v>368422.18333333335</v>
      </c>
      <c r="K98" s="45">
        <v>-12773.449999999988</v>
      </c>
      <c r="L98" s="44"/>
      <c r="M98" s="44">
        <v>-53150.383333333368</v>
      </c>
      <c r="N98" s="44">
        <f t="shared" si="8"/>
        <v>304174.05</v>
      </c>
      <c r="O98" s="44">
        <f t="shared" si="9"/>
        <v>1406498.05</v>
      </c>
      <c r="P98" s="40"/>
      <c r="Q98" s="40"/>
    </row>
    <row r="99" spans="1:17" s="41" customFormat="1" x14ac:dyDescent="0.25">
      <c r="A99" s="42">
        <v>42217</v>
      </c>
      <c r="B99" s="43">
        <v>197138.88333333336</v>
      </c>
      <c r="C99" s="43">
        <v>445771.64444444445</v>
      </c>
      <c r="D99" s="44">
        <f t="shared" si="5"/>
        <v>642910.52777777775</v>
      </c>
      <c r="E99" s="43">
        <v>318740.45000000007</v>
      </c>
      <c r="F99" s="44">
        <f t="shared" si="6"/>
        <v>961650.97777777782</v>
      </c>
      <c r="G99" s="43">
        <v>149115.59999999992</v>
      </c>
      <c r="H99" s="43">
        <f t="shared" si="7"/>
        <v>1110766.5777777778</v>
      </c>
      <c r="I99" s="43">
        <v>1816.6000000000001</v>
      </c>
      <c r="J99" s="43">
        <v>369747.18333333335</v>
      </c>
      <c r="K99" s="45">
        <v>-8993.3722222222186</v>
      </c>
      <c r="L99" s="44"/>
      <c r="M99" s="44">
        <v>-52227.355555555456</v>
      </c>
      <c r="N99" s="44">
        <f t="shared" si="8"/>
        <v>310343.05555555568</v>
      </c>
      <c r="O99" s="44">
        <f t="shared" si="9"/>
        <v>1421109.6333333335</v>
      </c>
      <c r="P99" s="40"/>
      <c r="Q99" s="40"/>
    </row>
    <row r="100" spans="1:17" s="41" customFormat="1" x14ac:dyDescent="0.25">
      <c r="A100" s="42">
        <v>42248</v>
      </c>
      <c r="B100" s="43">
        <v>185946.70833333334</v>
      </c>
      <c r="C100" s="43">
        <v>458469.11111111112</v>
      </c>
      <c r="D100" s="44">
        <f t="shared" si="5"/>
        <v>644415.8194444445</v>
      </c>
      <c r="E100" s="43">
        <v>322042.07499999995</v>
      </c>
      <c r="F100" s="44">
        <f t="shared" si="6"/>
        <v>966457.89444444445</v>
      </c>
      <c r="G100" s="43">
        <v>140695.09999999992</v>
      </c>
      <c r="H100" s="43">
        <f t="shared" si="7"/>
        <v>1107152.9944444443</v>
      </c>
      <c r="I100" s="43">
        <v>1252.3</v>
      </c>
      <c r="J100" s="43">
        <v>373120.84166666667</v>
      </c>
      <c r="K100" s="45">
        <v>-12752.83055555556</v>
      </c>
      <c r="L100" s="44"/>
      <c r="M100" s="44">
        <v>-51284.072222222181</v>
      </c>
      <c r="N100" s="44">
        <f t="shared" si="8"/>
        <v>310336.23888888891</v>
      </c>
      <c r="O100" s="44">
        <f t="shared" si="9"/>
        <v>1417489.2333333332</v>
      </c>
      <c r="P100" s="40"/>
      <c r="Q100" s="40"/>
    </row>
    <row r="101" spans="1:17" s="41" customFormat="1" x14ac:dyDescent="0.25">
      <c r="A101" s="42">
        <v>42278</v>
      </c>
      <c r="B101" s="43">
        <v>195443.06111111111</v>
      </c>
      <c r="C101" s="43">
        <v>487716.52592592593</v>
      </c>
      <c r="D101" s="44">
        <f t="shared" si="5"/>
        <v>683159.58703703701</v>
      </c>
      <c r="E101" s="43">
        <v>327870.18333333335</v>
      </c>
      <c r="F101" s="44">
        <f t="shared" si="6"/>
        <v>1011029.7703703704</v>
      </c>
      <c r="G101" s="43">
        <v>135132.39999999991</v>
      </c>
      <c r="H101" s="43">
        <f t="shared" si="7"/>
        <v>1146162.1703703701</v>
      </c>
      <c r="I101" s="43">
        <v>2211.8000000000002</v>
      </c>
      <c r="J101" s="43">
        <v>384695.10555555555</v>
      </c>
      <c r="K101" s="45">
        <v>-8355.8462962963058</v>
      </c>
      <c r="L101" s="44"/>
      <c r="M101" s="44">
        <v>-43835.185185185212</v>
      </c>
      <c r="N101" s="44">
        <f t="shared" si="8"/>
        <v>334715.87407407403</v>
      </c>
      <c r="O101" s="44">
        <f t="shared" si="9"/>
        <v>1480878.0444444441</v>
      </c>
      <c r="P101" s="40"/>
      <c r="Q101" s="40"/>
    </row>
    <row r="102" spans="1:17" s="41" customFormat="1" x14ac:dyDescent="0.25">
      <c r="A102" s="42">
        <v>42309</v>
      </c>
      <c r="B102" s="43">
        <v>190875.46574074074</v>
      </c>
      <c r="C102" s="43">
        <v>434608.03950617288</v>
      </c>
      <c r="D102" s="44">
        <f t="shared" si="5"/>
        <v>625483.50524691364</v>
      </c>
      <c r="E102" s="43">
        <v>320876.08055555559</v>
      </c>
      <c r="F102" s="44">
        <f t="shared" si="6"/>
        <v>946359.58580246917</v>
      </c>
      <c r="G102" s="43">
        <v>142135.9</v>
      </c>
      <c r="H102" s="43">
        <f t="shared" si="7"/>
        <v>1088495.4858024691</v>
      </c>
      <c r="I102" s="43">
        <v>3556.8</v>
      </c>
      <c r="J102" s="43">
        <v>390308.60648148146</v>
      </c>
      <c r="K102" s="45">
        <v>-9963.3336419752759</v>
      </c>
      <c r="L102" s="44"/>
      <c r="M102" s="44">
        <v>-58777.862345679016</v>
      </c>
      <c r="N102" s="44">
        <f t="shared" si="8"/>
        <v>325124.21049382712</v>
      </c>
      <c r="O102" s="44">
        <f t="shared" si="9"/>
        <v>1413619.6962962961</v>
      </c>
      <c r="P102" s="40"/>
      <c r="Q102" s="40"/>
    </row>
    <row r="103" spans="1:17" s="41" customFormat="1" x14ac:dyDescent="0.25">
      <c r="A103" s="42">
        <v>42339</v>
      </c>
      <c r="B103" s="43">
        <v>202888.4</v>
      </c>
      <c r="C103" s="43">
        <v>440851.1999999999</v>
      </c>
      <c r="D103" s="44">
        <f t="shared" si="5"/>
        <v>643739.59999999986</v>
      </c>
      <c r="E103" s="43">
        <v>327388.60000000003</v>
      </c>
      <c r="F103" s="44">
        <f t="shared" si="6"/>
        <v>971128.2</v>
      </c>
      <c r="G103" s="43">
        <v>135251.80000000002</v>
      </c>
      <c r="H103" s="43">
        <f t="shared" si="7"/>
        <v>1106380</v>
      </c>
      <c r="I103" s="43">
        <v>5645.1</v>
      </c>
      <c r="J103" s="43">
        <v>386204.69999999995</v>
      </c>
      <c r="K103" s="45">
        <v>-8712.7000000000025</v>
      </c>
      <c r="L103" s="44"/>
      <c r="M103" s="44">
        <v>-58999.399999999972</v>
      </c>
      <c r="N103" s="44">
        <f t="shared" si="8"/>
        <v>324137.69999999995</v>
      </c>
      <c r="O103" s="44">
        <f t="shared" si="9"/>
        <v>1430517.7</v>
      </c>
      <c r="P103" s="40"/>
      <c r="Q103" s="40"/>
    </row>
    <row r="104" spans="1:17" s="41" customFormat="1" x14ac:dyDescent="0.25">
      <c r="A104" s="42">
        <v>42370</v>
      </c>
      <c r="B104" s="43">
        <v>197132.05</v>
      </c>
      <c r="C104" s="43">
        <v>443310.1166666667</v>
      </c>
      <c r="D104" s="44">
        <f t="shared" si="5"/>
        <v>640442.16666666674</v>
      </c>
      <c r="E104" s="43">
        <v>316502.8</v>
      </c>
      <c r="F104" s="44">
        <f t="shared" si="6"/>
        <v>956944.96666666679</v>
      </c>
      <c r="G104" s="43">
        <v>134869.09999999998</v>
      </c>
      <c r="H104" s="43">
        <f t="shared" si="7"/>
        <v>1091814.0666666669</v>
      </c>
      <c r="I104" s="43">
        <v>5990</v>
      </c>
      <c r="J104" s="43">
        <v>387496.22499999998</v>
      </c>
      <c r="K104" s="45">
        <v>-18124.724999999984</v>
      </c>
      <c r="L104" s="44"/>
      <c r="M104" s="44">
        <v>-60555.808333333327</v>
      </c>
      <c r="N104" s="44">
        <f t="shared" si="8"/>
        <v>314805.69166666665</v>
      </c>
      <c r="O104" s="44">
        <f t="shared" si="9"/>
        <v>1406619.7583333335</v>
      </c>
      <c r="P104" s="40"/>
      <c r="Q104" s="40"/>
    </row>
    <row r="105" spans="1:17" s="41" customFormat="1" x14ac:dyDescent="0.25">
      <c r="A105" s="42">
        <v>42401</v>
      </c>
      <c r="B105" s="43">
        <v>194882.6</v>
      </c>
      <c r="C105" s="43">
        <v>475008.03333333327</v>
      </c>
      <c r="D105" s="44">
        <f t="shared" si="5"/>
        <v>669890.6333333333</v>
      </c>
      <c r="E105" s="43">
        <v>302678.29999999993</v>
      </c>
      <c r="F105" s="44">
        <f t="shared" si="6"/>
        <v>972568.93333333323</v>
      </c>
      <c r="G105" s="43">
        <v>135795.70000000001</v>
      </c>
      <c r="H105" s="43">
        <f t="shared" si="7"/>
        <v>1108364.6333333333</v>
      </c>
      <c r="I105" s="43">
        <v>6827.0999999999995</v>
      </c>
      <c r="J105" s="43">
        <v>387837.95</v>
      </c>
      <c r="K105" s="45">
        <v>-10672.950000000004</v>
      </c>
      <c r="L105" s="44"/>
      <c r="M105" s="44">
        <v>-55725.916666666701</v>
      </c>
      <c r="N105" s="44">
        <f t="shared" si="8"/>
        <v>328266.18333333329</v>
      </c>
      <c r="O105" s="44">
        <f t="shared" si="9"/>
        <v>1436630.8166666667</v>
      </c>
      <c r="P105" s="40"/>
      <c r="Q105" s="40"/>
    </row>
    <row r="106" spans="1:17" s="41" customFormat="1" x14ac:dyDescent="0.25">
      <c r="A106" s="42">
        <v>42430</v>
      </c>
      <c r="B106" s="43">
        <v>188968.15</v>
      </c>
      <c r="C106" s="43">
        <v>463550.65</v>
      </c>
      <c r="D106" s="44">
        <f t="shared" si="5"/>
        <v>652518.80000000005</v>
      </c>
      <c r="E106" s="43">
        <v>308660.29999999993</v>
      </c>
      <c r="F106" s="44">
        <f t="shared" si="6"/>
        <v>961179.1</v>
      </c>
      <c r="G106" s="43">
        <v>118414.49999999997</v>
      </c>
      <c r="H106" s="43">
        <f t="shared" si="7"/>
        <v>1079593.5999999999</v>
      </c>
      <c r="I106" s="43">
        <v>5204</v>
      </c>
      <c r="J106" s="43">
        <v>381137.07499999995</v>
      </c>
      <c r="K106" s="45">
        <v>-18118.075000000012</v>
      </c>
      <c r="L106" s="44"/>
      <c r="M106" s="44">
        <v>-49271.325000000004</v>
      </c>
      <c r="N106" s="44">
        <f t="shared" si="8"/>
        <v>318951.67499999993</v>
      </c>
      <c r="O106" s="44">
        <f t="shared" si="9"/>
        <v>1398545.2749999999</v>
      </c>
      <c r="P106" s="40"/>
      <c r="Q106" s="40"/>
    </row>
    <row r="107" spans="1:17" s="41" customFormat="1" x14ac:dyDescent="0.25">
      <c r="A107" s="42">
        <v>42461</v>
      </c>
      <c r="B107" s="43">
        <v>198909.9</v>
      </c>
      <c r="C107" s="43">
        <v>480530.36666666652</v>
      </c>
      <c r="D107" s="44">
        <f t="shared" si="5"/>
        <v>679440.26666666649</v>
      </c>
      <c r="E107" s="43">
        <v>302618.10000000003</v>
      </c>
      <c r="F107" s="44">
        <f t="shared" si="6"/>
        <v>982058.36666666646</v>
      </c>
      <c r="G107" s="43">
        <v>123085.9</v>
      </c>
      <c r="H107" s="43">
        <f t="shared" si="7"/>
        <v>1105144.2666666664</v>
      </c>
      <c r="I107" s="43">
        <v>5204</v>
      </c>
      <c r="J107" s="43">
        <v>378214.9</v>
      </c>
      <c r="K107" s="45">
        <v>-13248.400000000016</v>
      </c>
      <c r="L107" s="44"/>
      <c r="M107" s="44">
        <v>-43661.233333333344</v>
      </c>
      <c r="N107" s="44">
        <f t="shared" si="8"/>
        <v>326509.26666666666</v>
      </c>
      <c r="O107" s="44">
        <f t="shared" si="9"/>
        <v>1431653.533333333</v>
      </c>
      <c r="P107" s="40"/>
      <c r="Q107" s="40"/>
    </row>
    <row r="108" spans="1:17" s="41" customFormat="1" x14ac:dyDescent="0.25">
      <c r="A108" s="42">
        <v>42491</v>
      </c>
      <c r="B108" s="43">
        <v>198076.74999999997</v>
      </c>
      <c r="C108" s="43">
        <v>490710.08333333337</v>
      </c>
      <c r="D108" s="44">
        <f t="shared" si="5"/>
        <v>688786.83333333337</v>
      </c>
      <c r="E108" s="43">
        <v>303996.30000000005</v>
      </c>
      <c r="F108" s="44">
        <f t="shared" si="6"/>
        <v>992783.13333333342</v>
      </c>
      <c r="G108" s="43">
        <v>111803.4</v>
      </c>
      <c r="H108" s="43">
        <f t="shared" si="7"/>
        <v>1104586.5333333334</v>
      </c>
      <c r="I108" s="43">
        <v>6494.3</v>
      </c>
      <c r="J108" s="43">
        <v>384324.625</v>
      </c>
      <c r="K108" s="45">
        <v>-19016.424999999988</v>
      </c>
      <c r="L108" s="44"/>
      <c r="M108" s="44">
        <v>-43158.34166666666</v>
      </c>
      <c r="N108" s="44">
        <f t="shared" si="8"/>
        <v>328644.15833333333</v>
      </c>
      <c r="O108" s="44">
        <f t="shared" si="9"/>
        <v>1433230.6916666669</v>
      </c>
      <c r="P108" s="40"/>
      <c r="Q108" s="40"/>
    </row>
    <row r="109" spans="1:17" s="41" customFormat="1" x14ac:dyDescent="0.25">
      <c r="A109" s="42">
        <v>42522</v>
      </c>
      <c r="B109" s="43">
        <v>224427.69999999998</v>
      </c>
      <c r="C109" s="43">
        <v>493677.1</v>
      </c>
      <c r="D109" s="44">
        <f t="shared" si="5"/>
        <v>718104.79999999993</v>
      </c>
      <c r="E109" s="43">
        <v>290293.49999999994</v>
      </c>
      <c r="F109" s="44">
        <f t="shared" si="6"/>
        <v>1008398.2999999998</v>
      </c>
      <c r="G109" s="43">
        <v>113982</v>
      </c>
      <c r="H109" s="43">
        <f t="shared" si="7"/>
        <v>1122380.2999999998</v>
      </c>
      <c r="I109" s="43">
        <v>5535.4</v>
      </c>
      <c r="J109" s="43">
        <v>394415.35</v>
      </c>
      <c r="K109" s="45">
        <v>-8850.7500000000146</v>
      </c>
      <c r="L109" s="44"/>
      <c r="M109" s="44">
        <v>-26779.250000000036</v>
      </c>
      <c r="N109" s="44">
        <f t="shared" si="8"/>
        <v>364320.74999999994</v>
      </c>
      <c r="O109" s="44">
        <f t="shared" si="9"/>
        <v>1486701.0499999998</v>
      </c>
      <c r="P109" s="40"/>
      <c r="Q109" s="40"/>
    </row>
    <row r="110" spans="1:17" s="41" customFormat="1" x14ac:dyDescent="0.25">
      <c r="A110" s="42">
        <v>42552</v>
      </c>
      <c r="B110" s="43">
        <v>231213.5333333333</v>
      </c>
      <c r="C110" s="43">
        <v>502178.63333333336</v>
      </c>
      <c r="D110" s="44">
        <f t="shared" si="5"/>
        <v>733392.16666666663</v>
      </c>
      <c r="E110" s="43">
        <v>282694.53333333344</v>
      </c>
      <c r="F110" s="44">
        <f t="shared" si="6"/>
        <v>1016086.7000000001</v>
      </c>
      <c r="G110" s="43">
        <v>108234.3</v>
      </c>
      <c r="H110" s="43">
        <f t="shared" si="7"/>
        <v>1124321</v>
      </c>
      <c r="I110" s="43">
        <v>4201.3999999999996</v>
      </c>
      <c r="J110" s="43">
        <v>399749.77500000002</v>
      </c>
      <c r="K110" s="45">
        <v>-18838.974999999977</v>
      </c>
      <c r="L110" s="44"/>
      <c r="M110" s="44">
        <v>-27764.625000000015</v>
      </c>
      <c r="N110" s="44">
        <f t="shared" si="8"/>
        <v>357347.57500000007</v>
      </c>
      <c r="O110" s="44">
        <f t="shared" si="9"/>
        <v>1481668.5750000002</v>
      </c>
      <c r="P110" s="40"/>
      <c r="Q110" s="40"/>
    </row>
    <row r="111" spans="1:17" s="41" customFormat="1" x14ac:dyDescent="0.25">
      <c r="A111" s="42">
        <v>42583</v>
      </c>
      <c r="B111" s="43">
        <v>225200.26666666666</v>
      </c>
      <c r="C111" s="43">
        <v>526210.16653366666</v>
      </c>
      <c r="D111" s="44">
        <f t="shared" si="5"/>
        <v>751410.43320033327</v>
      </c>
      <c r="E111" s="43">
        <v>280354.3666666667</v>
      </c>
      <c r="F111" s="44">
        <f t="shared" si="6"/>
        <v>1031764.799867</v>
      </c>
      <c r="G111" s="43">
        <v>102164.00013299998</v>
      </c>
      <c r="H111" s="43">
        <f t="shared" si="7"/>
        <v>1133928.8</v>
      </c>
      <c r="I111" s="43">
        <v>4932.5</v>
      </c>
      <c r="J111" s="43">
        <v>402112.69999999995</v>
      </c>
      <c r="K111" s="45">
        <v>-16644.199999999997</v>
      </c>
      <c r="L111" s="44"/>
      <c r="M111" s="44">
        <v>-25826.89999999998</v>
      </c>
      <c r="N111" s="44">
        <f t="shared" si="8"/>
        <v>364574.1</v>
      </c>
      <c r="O111" s="44">
        <f t="shared" si="9"/>
        <v>1498502.9</v>
      </c>
      <c r="P111" s="40"/>
      <c r="Q111" s="40"/>
    </row>
    <row r="112" spans="1:17" s="41" customFormat="1" x14ac:dyDescent="0.25">
      <c r="A112" s="42">
        <v>42614</v>
      </c>
      <c r="B112" s="43">
        <v>218884.8</v>
      </c>
      <c r="C112" s="43">
        <v>522711.89999999997</v>
      </c>
      <c r="D112" s="44">
        <f t="shared" si="5"/>
        <v>741596.7</v>
      </c>
      <c r="E112" s="43">
        <v>288204.5</v>
      </c>
      <c r="F112" s="44">
        <f t="shared" si="6"/>
        <v>1029801.2</v>
      </c>
      <c r="G112" s="43">
        <v>107052.3</v>
      </c>
      <c r="H112" s="43">
        <f t="shared" si="7"/>
        <v>1136853.5</v>
      </c>
      <c r="I112" s="43">
        <v>5791.3</v>
      </c>
      <c r="J112" s="43">
        <v>397504.52499999997</v>
      </c>
      <c r="K112" s="45">
        <v>-1588.8250000000116</v>
      </c>
      <c r="L112" s="44"/>
      <c r="M112" s="44">
        <v>-20672.874999999964</v>
      </c>
      <c r="N112" s="44">
        <f t="shared" si="8"/>
        <v>381034.125</v>
      </c>
      <c r="O112" s="44">
        <f t="shared" si="9"/>
        <v>1517887.625</v>
      </c>
      <c r="P112" s="40"/>
      <c r="Q112" s="40"/>
    </row>
    <row r="113" spans="1:17" s="41" customFormat="1" x14ac:dyDescent="0.25">
      <c r="A113" s="42">
        <v>42644</v>
      </c>
      <c r="B113" s="43">
        <v>218148.06666666665</v>
      </c>
      <c r="C113" s="43">
        <v>528955.53333333333</v>
      </c>
      <c r="D113" s="44">
        <f t="shared" si="5"/>
        <v>747103.6</v>
      </c>
      <c r="E113" s="43">
        <v>292835.8666666667</v>
      </c>
      <c r="F113" s="44">
        <f t="shared" si="6"/>
        <v>1039939.4666666667</v>
      </c>
      <c r="G113" s="43">
        <v>102534.99999999999</v>
      </c>
      <c r="H113" s="43">
        <f t="shared" si="7"/>
        <v>1142474.4666666666</v>
      </c>
      <c r="I113" s="43">
        <v>7752</v>
      </c>
      <c r="J113" s="43">
        <v>405395.81666666671</v>
      </c>
      <c r="K113" s="45">
        <v>-3946.550000000032</v>
      </c>
      <c r="L113" s="44"/>
      <c r="M113" s="44">
        <v>-19099.249999999945</v>
      </c>
      <c r="N113" s="44">
        <f t="shared" si="8"/>
        <v>390102.01666666672</v>
      </c>
      <c r="O113" s="44">
        <f t="shared" si="9"/>
        <v>1532576.4833333334</v>
      </c>
      <c r="P113" s="40"/>
      <c r="Q113" s="40"/>
    </row>
    <row r="114" spans="1:17" s="41" customFormat="1" x14ac:dyDescent="0.25">
      <c r="A114" s="42">
        <v>42675</v>
      </c>
      <c r="B114" s="43">
        <v>214564.13333333333</v>
      </c>
      <c r="C114" s="43">
        <v>559425.29999999993</v>
      </c>
      <c r="D114" s="44">
        <f t="shared" si="5"/>
        <v>773989.43333333323</v>
      </c>
      <c r="E114" s="43">
        <v>287258.6555555556</v>
      </c>
      <c r="F114" s="44">
        <f t="shared" si="6"/>
        <v>1061248.0888888887</v>
      </c>
      <c r="G114" s="43">
        <v>101467.69999999998</v>
      </c>
      <c r="H114" s="43">
        <f t="shared" si="7"/>
        <v>1162715.7888888887</v>
      </c>
      <c r="I114" s="43">
        <v>10573.9</v>
      </c>
      <c r="J114" s="43">
        <v>415807.86388888891</v>
      </c>
      <c r="K114" s="45">
        <v>628.24722222219862</v>
      </c>
      <c r="L114" s="44"/>
      <c r="M114" s="44">
        <v>-15996.036111111094</v>
      </c>
      <c r="N114" s="44">
        <f t="shared" si="8"/>
        <v>411013.97500000003</v>
      </c>
      <c r="O114" s="44">
        <f t="shared" si="9"/>
        <v>1573729.7638888888</v>
      </c>
      <c r="P114" s="40"/>
      <c r="Q114" s="40"/>
    </row>
    <row r="115" spans="1:17" s="41" customFormat="1" x14ac:dyDescent="0.25">
      <c r="A115" s="42">
        <v>42705</v>
      </c>
      <c r="B115" s="43">
        <v>231253.8</v>
      </c>
      <c r="C115" s="43">
        <v>579093.39986500004</v>
      </c>
      <c r="D115" s="44">
        <f t="shared" si="5"/>
        <v>810347.19986500009</v>
      </c>
      <c r="E115" s="43">
        <v>282784.59999999998</v>
      </c>
      <c r="F115" s="44">
        <f t="shared" si="6"/>
        <v>1093131.7998649999</v>
      </c>
      <c r="G115" s="43">
        <v>93970.000135000024</v>
      </c>
      <c r="H115" s="43">
        <f t="shared" si="7"/>
        <v>1187101.8</v>
      </c>
      <c r="I115" s="43">
        <v>12385</v>
      </c>
      <c r="J115" s="43">
        <v>412697.8</v>
      </c>
      <c r="K115" s="45">
        <v>-4376.2000000000262</v>
      </c>
      <c r="L115" s="44"/>
      <c r="M115" s="44">
        <v>-17209.100000000042</v>
      </c>
      <c r="N115" s="44">
        <f t="shared" si="8"/>
        <v>403497.49999999994</v>
      </c>
      <c r="O115" s="44">
        <f t="shared" si="9"/>
        <v>1590599.3</v>
      </c>
      <c r="P115" s="40"/>
      <c r="Q115" s="40"/>
    </row>
    <row r="116" spans="1:17" s="41" customFormat="1" x14ac:dyDescent="0.25">
      <c r="A116" s="42">
        <v>42766</v>
      </c>
      <c r="B116" s="43">
        <v>220309.13333333333</v>
      </c>
      <c r="C116" s="43">
        <v>589742.61666666658</v>
      </c>
      <c r="D116" s="44">
        <f t="shared" si="5"/>
        <v>810051.74999999988</v>
      </c>
      <c r="E116" s="43">
        <v>299463.21666666662</v>
      </c>
      <c r="F116" s="44">
        <f t="shared" si="6"/>
        <v>1109514.9666666666</v>
      </c>
      <c r="G116" s="43">
        <v>116668.1</v>
      </c>
      <c r="H116" s="43">
        <f t="shared" si="7"/>
        <v>1226183.0666666667</v>
      </c>
      <c r="I116" s="43">
        <v>22328.5</v>
      </c>
      <c r="J116" s="43">
        <v>407507.78333333333</v>
      </c>
      <c r="K116" s="45">
        <v>-21882.733333333308</v>
      </c>
      <c r="L116" s="44"/>
      <c r="M116" s="44">
        <v>-28146.766666666674</v>
      </c>
      <c r="N116" s="44">
        <f t="shared" si="8"/>
        <v>379806.78333333338</v>
      </c>
      <c r="O116" s="44">
        <f t="shared" si="9"/>
        <v>1605989.85</v>
      </c>
      <c r="P116" s="40"/>
      <c r="Q116" s="40"/>
    </row>
    <row r="117" spans="1:17" s="41" customFormat="1" x14ac:dyDescent="0.25">
      <c r="A117" s="42">
        <v>42794</v>
      </c>
      <c r="B117" s="43">
        <v>218811.16666666666</v>
      </c>
      <c r="C117" s="43">
        <v>622589.73333333316</v>
      </c>
      <c r="D117" s="44">
        <f t="shared" si="5"/>
        <v>841400.89999999979</v>
      </c>
      <c r="E117" s="43">
        <v>293998.7333333334</v>
      </c>
      <c r="F117" s="44">
        <f t="shared" si="6"/>
        <v>1135399.6333333333</v>
      </c>
      <c r="G117" s="43">
        <v>118137.20000000001</v>
      </c>
      <c r="H117" s="43">
        <f t="shared" si="7"/>
        <v>1253536.8333333333</v>
      </c>
      <c r="I117" s="43">
        <v>23253.300000000003</v>
      </c>
      <c r="J117" s="43">
        <v>418848.16666666663</v>
      </c>
      <c r="K117" s="45">
        <v>277.9333333333052</v>
      </c>
      <c r="L117" s="44"/>
      <c r="M117" s="44">
        <v>-93230.633333333433</v>
      </c>
      <c r="N117" s="44">
        <f t="shared" si="8"/>
        <v>349148.76666666649</v>
      </c>
      <c r="O117" s="44">
        <f t="shared" si="9"/>
        <v>1602685.5999999996</v>
      </c>
      <c r="P117" s="40"/>
      <c r="Q117" s="40"/>
    </row>
    <row r="118" spans="1:17" s="41" customFormat="1" x14ac:dyDescent="0.25">
      <c r="A118" s="42">
        <v>42825</v>
      </c>
      <c r="B118" s="43">
        <v>229178.10000000003</v>
      </c>
      <c r="C118" s="43">
        <v>642469.65</v>
      </c>
      <c r="D118" s="44">
        <f t="shared" si="5"/>
        <v>871647.75</v>
      </c>
      <c r="E118" s="43">
        <v>306584.55</v>
      </c>
      <c r="F118" s="44">
        <f t="shared" si="6"/>
        <v>1178232.3</v>
      </c>
      <c r="G118" s="43">
        <v>121247.4</v>
      </c>
      <c r="H118" s="43">
        <f t="shared" si="7"/>
        <v>1299479.7</v>
      </c>
      <c r="I118" s="43">
        <v>24941.399999999998</v>
      </c>
      <c r="J118" s="43">
        <v>412105.35</v>
      </c>
      <c r="K118" s="45">
        <v>7031.8000000000757</v>
      </c>
      <c r="L118" s="44"/>
      <c r="M118" s="44">
        <v>-109406.20000000004</v>
      </c>
      <c r="N118" s="44">
        <f t="shared" si="8"/>
        <v>334672.34999999998</v>
      </c>
      <c r="O118" s="44">
        <f t="shared" si="9"/>
        <v>1634152.0499999998</v>
      </c>
      <c r="P118" s="40"/>
      <c r="Q118" s="40"/>
    </row>
    <row r="119" spans="1:17" s="41" customFormat="1" x14ac:dyDescent="0.25">
      <c r="A119" s="42">
        <v>42855</v>
      </c>
      <c r="B119" s="43">
        <v>231314.96666666667</v>
      </c>
      <c r="C119" s="43">
        <v>678124.2</v>
      </c>
      <c r="D119" s="44">
        <f t="shared" si="5"/>
        <v>909439.16666666663</v>
      </c>
      <c r="E119" s="43">
        <v>298083.83333333331</v>
      </c>
      <c r="F119" s="44">
        <f t="shared" si="6"/>
        <v>1207523</v>
      </c>
      <c r="G119" s="43">
        <v>126976.79999999999</v>
      </c>
      <c r="H119" s="43">
        <f t="shared" si="7"/>
        <v>1334499.8</v>
      </c>
      <c r="I119" s="43">
        <v>30930.7</v>
      </c>
      <c r="J119" s="43">
        <v>410153.16666666669</v>
      </c>
      <c r="K119" s="45">
        <v>-31083.333333333387</v>
      </c>
      <c r="L119" s="44"/>
      <c r="M119" s="44">
        <v>-99623.999999999971</v>
      </c>
      <c r="N119" s="44">
        <f t="shared" si="8"/>
        <v>310376.53333333333</v>
      </c>
      <c r="O119" s="44">
        <f t="shared" si="9"/>
        <v>1644876.3333333335</v>
      </c>
      <c r="P119" s="40"/>
      <c r="Q119" s="40"/>
    </row>
    <row r="120" spans="1:17" s="41" customFormat="1" x14ac:dyDescent="0.25">
      <c r="A120" s="42">
        <v>42886</v>
      </c>
      <c r="B120" s="43">
        <v>237203.6333333333</v>
      </c>
      <c r="C120" s="43">
        <v>697172.04999999993</v>
      </c>
      <c r="D120" s="44">
        <f t="shared" si="5"/>
        <v>934375.68333333323</v>
      </c>
      <c r="E120" s="43">
        <v>299602.61666666664</v>
      </c>
      <c r="F120" s="44">
        <f t="shared" si="6"/>
        <v>1233978.2999999998</v>
      </c>
      <c r="G120" s="43">
        <v>138755.20000000001</v>
      </c>
      <c r="H120" s="43">
        <f t="shared" si="7"/>
        <v>1372733.4999999998</v>
      </c>
      <c r="I120" s="43">
        <v>25659</v>
      </c>
      <c r="J120" s="43">
        <v>412854.88333333336</v>
      </c>
      <c r="K120" s="45">
        <v>3294.5333333333547</v>
      </c>
      <c r="L120" s="44"/>
      <c r="M120" s="44">
        <v>-125294.8</v>
      </c>
      <c r="N120" s="44">
        <f t="shared" si="8"/>
        <v>316513.61666666676</v>
      </c>
      <c r="O120" s="44">
        <f t="shared" si="9"/>
        <v>1689247.1166666665</v>
      </c>
      <c r="P120" s="40"/>
      <c r="Q120" s="40"/>
    </row>
    <row r="121" spans="1:17" s="41" customFormat="1" x14ac:dyDescent="0.25">
      <c r="A121" s="42">
        <v>42916</v>
      </c>
      <c r="B121" s="43">
        <v>261701.90000000002</v>
      </c>
      <c r="C121" s="43">
        <v>705438.70000000007</v>
      </c>
      <c r="D121" s="44">
        <f t="shared" si="5"/>
        <v>967140.60000000009</v>
      </c>
      <c r="E121" s="43">
        <v>309096.69999999995</v>
      </c>
      <c r="F121" s="44">
        <f t="shared" si="6"/>
        <v>1276237.3</v>
      </c>
      <c r="G121" s="43">
        <v>140815.79999999999</v>
      </c>
      <c r="H121" s="43">
        <f t="shared" si="7"/>
        <v>1417053.1</v>
      </c>
      <c r="I121" s="43">
        <v>28009</v>
      </c>
      <c r="J121" s="43">
        <v>425103</v>
      </c>
      <c r="K121" s="45">
        <v>-30492.099999999991</v>
      </c>
      <c r="L121" s="44"/>
      <c r="M121" s="44">
        <v>-111311.1</v>
      </c>
      <c r="N121" s="44">
        <f t="shared" si="8"/>
        <v>311308.80000000005</v>
      </c>
      <c r="O121" s="44">
        <f t="shared" si="9"/>
        <v>1728361.9000000001</v>
      </c>
      <c r="P121" s="40"/>
      <c r="Q121" s="40"/>
    </row>
    <row r="122" spans="1:17" s="41" customFormat="1" x14ac:dyDescent="0.25">
      <c r="A122" s="42">
        <v>42947</v>
      </c>
      <c r="B122" s="43">
        <v>258214.13333333333</v>
      </c>
      <c r="C122" s="43">
        <v>692307.05</v>
      </c>
      <c r="D122" s="44">
        <f t="shared" si="5"/>
        <v>950521.18333333335</v>
      </c>
      <c r="E122" s="43">
        <v>321596.1333333333</v>
      </c>
      <c r="F122" s="44">
        <f t="shared" si="6"/>
        <v>1272117.3166666667</v>
      </c>
      <c r="G122" s="43">
        <v>148294.1</v>
      </c>
      <c r="H122" s="43">
        <f t="shared" si="7"/>
        <v>1420411.4166666667</v>
      </c>
      <c r="I122" s="43">
        <v>30132.1</v>
      </c>
      <c r="J122" s="43">
        <v>429903.03333333333</v>
      </c>
      <c r="K122" s="45">
        <v>-32117.266666666663</v>
      </c>
      <c r="L122" s="44"/>
      <c r="M122" s="44">
        <v>-115010.59999999995</v>
      </c>
      <c r="N122" s="44">
        <f t="shared" si="8"/>
        <v>312907.26666666672</v>
      </c>
      <c r="O122" s="44">
        <f t="shared" si="9"/>
        <v>1733318.6833333336</v>
      </c>
      <c r="P122" s="40"/>
      <c r="Q122" s="40"/>
    </row>
    <row r="123" spans="1:17" s="41" customFormat="1" x14ac:dyDescent="0.25">
      <c r="A123" s="42">
        <v>42978</v>
      </c>
      <c r="B123" s="43">
        <v>265956.36666666664</v>
      </c>
      <c r="C123" s="43">
        <v>703803.8</v>
      </c>
      <c r="D123" s="44">
        <f t="shared" si="5"/>
        <v>969760.16666666674</v>
      </c>
      <c r="E123" s="43">
        <v>320970.7666666666</v>
      </c>
      <c r="F123" s="44">
        <f t="shared" si="6"/>
        <v>1290730.9333333333</v>
      </c>
      <c r="G123" s="43">
        <v>145778.09999999998</v>
      </c>
      <c r="H123" s="43">
        <f t="shared" si="7"/>
        <v>1436509.0333333332</v>
      </c>
      <c r="I123" s="43">
        <v>31170.5</v>
      </c>
      <c r="J123" s="43">
        <v>435102.46666666667</v>
      </c>
      <c r="K123" s="45">
        <v>-28989.733333333337</v>
      </c>
      <c r="L123" s="44"/>
      <c r="M123" s="44">
        <v>-113988.39999999997</v>
      </c>
      <c r="N123" s="44">
        <f t="shared" si="8"/>
        <v>323294.83333333337</v>
      </c>
      <c r="O123" s="44">
        <f t="shared" si="9"/>
        <v>1759803.8666666667</v>
      </c>
      <c r="P123" s="40"/>
      <c r="Q123" s="40"/>
    </row>
    <row r="124" spans="1:17" s="41" customFormat="1" x14ac:dyDescent="0.25">
      <c r="A124" s="42">
        <v>43008</v>
      </c>
      <c r="B124" s="43">
        <v>250057.99999999997</v>
      </c>
      <c r="C124" s="43">
        <v>713705.45000000019</v>
      </c>
      <c r="D124" s="44">
        <f t="shared" si="5"/>
        <v>963763.45000000019</v>
      </c>
      <c r="E124" s="43">
        <v>322085.59999999998</v>
      </c>
      <c r="F124" s="44">
        <f t="shared" si="6"/>
        <v>1285849.0500000003</v>
      </c>
      <c r="G124" s="43">
        <v>142228.70000000001</v>
      </c>
      <c r="H124" s="43">
        <f t="shared" si="7"/>
        <v>1428077.7500000002</v>
      </c>
      <c r="I124" s="43">
        <v>32252.799999999999</v>
      </c>
      <c r="J124" s="43">
        <v>440549.10000000003</v>
      </c>
      <c r="K124" s="45">
        <v>5762.7999999999884</v>
      </c>
      <c r="L124" s="44"/>
      <c r="M124" s="44">
        <v>-124787.99999999999</v>
      </c>
      <c r="N124" s="44">
        <f t="shared" si="8"/>
        <v>353776.7</v>
      </c>
      <c r="O124" s="44">
        <f t="shared" si="9"/>
        <v>1781854.4500000002</v>
      </c>
      <c r="P124" s="40"/>
      <c r="Q124" s="40"/>
    </row>
    <row r="125" spans="1:17" s="41" customFormat="1" x14ac:dyDescent="0.25">
      <c r="A125" s="42">
        <v>43039</v>
      </c>
      <c r="B125" s="43">
        <v>245607.40000000002</v>
      </c>
      <c r="C125" s="43">
        <v>702687.43333333323</v>
      </c>
      <c r="D125" s="44">
        <f t="shared" si="5"/>
        <v>948294.83333333326</v>
      </c>
      <c r="E125" s="43">
        <v>341517.8</v>
      </c>
      <c r="F125" s="44">
        <f t="shared" si="6"/>
        <v>1289812.6333333333</v>
      </c>
      <c r="G125" s="43">
        <v>159175.19999999998</v>
      </c>
      <c r="H125" s="43">
        <f t="shared" si="7"/>
        <v>1448987.8333333333</v>
      </c>
      <c r="I125" s="43">
        <v>16128.2</v>
      </c>
      <c r="J125" s="43">
        <v>448742.33333333337</v>
      </c>
      <c r="K125" s="45">
        <v>-11585.200000000041</v>
      </c>
      <c r="L125" s="44"/>
      <c r="M125" s="44">
        <v>-88266.333333333285</v>
      </c>
      <c r="N125" s="44">
        <f t="shared" si="8"/>
        <v>365019.00000000012</v>
      </c>
      <c r="O125" s="44">
        <f t="shared" si="9"/>
        <v>1814006.8333333335</v>
      </c>
      <c r="P125" s="40"/>
      <c r="Q125" s="40"/>
    </row>
    <row r="126" spans="1:17" s="41" customFormat="1" x14ac:dyDescent="0.25">
      <c r="A126" s="42">
        <v>43069</v>
      </c>
      <c r="B126" s="43">
        <v>243989.3</v>
      </c>
      <c r="C126" s="43">
        <v>705910.4</v>
      </c>
      <c r="D126" s="44">
        <f t="shared" si="5"/>
        <v>949899.7</v>
      </c>
      <c r="E126" s="43">
        <v>348418.9</v>
      </c>
      <c r="F126" s="44">
        <f t="shared" si="6"/>
        <v>1298318.6000000001</v>
      </c>
      <c r="G126" s="43">
        <v>167242.79999999999</v>
      </c>
      <c r="H126" s="43">
        <f t="shared" si="7"/>
        <v>1465561.4000000001</v>
      </c>
      <c r="I126" s="43">
        <v>15512</v>
      </c>
      <c r="J126" s="43">
        <v>451346.6</v>
      </c>
      <c r="K126" s="45">
        <v>8265.2999999999993</v>
      </c>
      <c r="L126" s="44"/>
      <c r="M126" s="44">
        <v>-102851.6</v>
      </c>
      <c r="N126" s="44">
        <f t="shared" si="8"/>
        <v>372272.29999999993</v>
      </c>
      <c r="O126" s="44">
        <f t="shared" si="9"/>
        <v>1837833.7000000002</v>
      </c>
      <c r="P126" s="40"/>
      <c r="Q126" s="40"/>
    </row>
    <row r="127" spans="1:17" s="41" customFormat="1" x14ac:dyDescent="0.25">
      <c r="A127" s="42">
        <v>43100</v>
      </c>
      <c r="B127" s="43">
        <v>263500.5</v>
      </c>
      <c r="C127" s="43">
        <v>732242.5</v>
      </c>
      <c r="D127" s="44">
        <f t="shared" si="5"/>
        <v>995743</v>
      </c>
      <c r="E127" s="43">
        <v>345183.6</v>
      </c>
      <c r="F127" s="44">
        <f t="shared" si="6"/>
        <v>1340926.6000000001</v>
      </c>
      <c r="G127" s="43">
        <v>158586.29999999999</v>
      </c>
      <c r="H127" s="43">
        <f t="shared" si="7"/>
        <v>1499512.9000000001</v>
      </c>
      <c r="I127" s="43">
        <v>17665.900000000001</v>
      </c>
      <c r="J127" s="43">
        <v>418937.1</v>
      </c>
      <c r="K127" s="45">
        <v>-3474.2</v>
      </c>
      <c r="L127" s="44"/>
      <c r="M127" s="44">
        <v>-82075.5</v>
      </c>
      <c r="N127" s="44">
        <f t="shared" si="8"/>
        <v>351053.3</v>
      </c>
      <c r="O127" s="44">
        <f t="shared" si="9"/>
        <v>1850566.2000000002</v>
      </c>
      <c r="P127" s="40"/>
      <c r="Q127" s="40"/>
    </row>
    <row r="128" spans="1:17" s="41" customFormat="1" x14ac:dyDescent="0.25">
      <c r="A128" s="42">
        <v>43100</v>
      </c>
      <c r="B128" s="43">
        <v>263500.5</v>
      </c>
      <c r="C128" s="43">
        <v>732242.5</v>
      </c>
      <c r="D128" s="44">
        <f t="shared" ref="D128" si="10">SUM(B128:C128)</f>
        <v>995743</v>
      </c>
      <c r="E128" s="43">
        <v>345183.6</v>
      </c>
      <c r="F128" s="44">
        <f t="shared" si="6"/>
        <v>1340926.6000000001</v>
      </c>
      <c r="G128" s="43">
        <v>158586.29999999999</v>
      </c>
      <c r="H128" s="43">
        <f t="shared" si="7"/>
        <v>1499512.9000000001</v>
      </c>
      <c r="I128" s="43">
        <v>17665.900000000001</v>
      </c>
      <c r="J128" s="43">
        <v>418937.1</v>
      </c>
      <c r="K128" s="45">
        <v>-3474.2</v>
      </c>
      <c r="L128" s="44"/>
      <c r="M128" s="44">
        <v>-82075.5</v>
      </c>
      <c r="N128" s="44">
        <f t="shared" ref="N128" si="11">SUM(I128:M128)</f>
        <v>351053.3</v>
      </c>
      <c r="O128" s="44">
        <f t="shared" si="9"/>
        <v>1850566.2000000002</v>
      </c>
      <c r="P128" s="40"/>
      <c r="Q128" s="40"/>
    </row>
    <row r="129" spans="1:17" s="41" customFormat="1" x14ac:dyDescent="0.25">
      <c r="A129" s="42">
        <v>43131</v>
      </c>
      <c r="B129" s="43">
        <v>241264.5</v>
      </c>
      <c r="C129" s="43">
        <v>763376.2</v>
      </c>
      <c r="D129" s="44">
        <f t="shared" ref="D129:D140" si="12">SUM(B129:C129)</f>
        <v>1004640.7</v>
      </c>
      <c r="E129" s="43">
        <v>355783.3</v>
      </c>
      <c r="F129" s="44">
        <f t="shared" si="6"/>
        <v>1360424</v>
      </c>
      <c r="G129" s="43">
        <v>157979.9</v>
      </c>
      <c r="H129" s="43">
        <f t="shared" si="7"/>
        <v>1518403.9</v>
      </c>
      <c r="I129" s="43">
        <v>25105.7</v>
      </c>
      <c r="J129" s="43">
        <v>422937.1</v>
      </c>
      <c r="K129" s="45">
        <v>-24572.9</v>
      </c>
      <c r="L129" s="44"/>
      <c r="M129" s="44">
        <v>-117523.66666666667</v>
      </c>
      <c r="N129" s="44">
        <f t="shared" ref="N129:N140" si="13">SUM(I129:M129)</f>
        <v>305946.23333333328</v>
      </c>
      <c r="O129" s="44">
        <f t="shared" si="9"/>
        <v>1824350.1333333333</v>
      </c>
      <c r="P129" s="40"/>
      <c r="Q129" s="40"/>
    </row>
    <row r="130" spans="1:17" s="41" customFormat="1" x14ac:dyDescent="0.25">
      <c r="A130" s="42">
        <v>43159</v>
      </c>
      <c r="B130" s="43">
        <v>241071.6</v>
      </c>
      <c r="C130" s="43">
        <v>778250</v>
      </c>
      <c r="D130" s="44">
        <f t="shared" si="12"/>
        <v>1019321.6</v>
      </c>
      <c r="E130" s="43">
        <v>365905.8</v>
      </c>
      <c r="F130" s="44">
        <f t="shared" si="6"/>
        <v>1385227.4</v>
      </c>
      <c r="G130" s="43">
        <v>166017</v>
      </c>
      <c r="H130" s="43">
        <f t="shared" si="7"/>
        <v>1551244.4</v>
      </c>
      <c r="I130" s="43">
        <v>28298.5</v>
      </c>
      <c r="J130" s="43">
        <v>426677.3</v>
      </c>
      <c r="K130" s="45">
        <v>-438.8</v>
      </c>
      <c r="L130" s="44"/>
      <c r="M130" s="44">
        <v>-79147.533333333413</v>
      </c>
      <c r="N130" s="44">
        <f t="shared" si="13"/>
        <v>375389.46666666656</v>
      </c>
      <c r="O130" s="44">
        <f t="shared" si="9"/>
        <v>1926633.8666666665</v>
      </c>
      <c r="P130" s="40"/>
      <c r="Q130" s="40"/>
    </row>
    <row r="131" spans="1:17" s="41" customFormat="1" x14ac:dyDescent="0.25">
      <c r="A131" s="42">
        <v>43190</v>
      </c>
      <c r="B131" s="43">
        <v>249515.69999999998</v>
      </c>
      <c r="C131" s="43">
        <v>788754.29999999993</v>
      </c>
      <c r="D131" s="44">
        <f t="shared" si="12"/>
        <v>1038269.9999999999</v>
      </c>
      <c r="E131" s="43">
        <v>366927.89999999991</v>
      </c>
      <c r="F131" s="44">
        <f t="shared" si="6"/>
        <v>1405197.9</v>
      </c>
      <c r="G131" s="43">
        <v>171240.60000000003</v>
      </c>
      <c r="H131" s="43">
        <f t="shared" si="7"/>
        <v>1576438.5</v>
      </c>
      <c r="I131" s="43">
        <v>25616.3</v>
      </c>
      <c r="J131" s="43">
        <v>421583.39999999997</v>
      </c>
      <c r="K131" s="45">
        <v>-40601.5</v>
      </c>
      <c r="L131" s="44"/>
      <c r="M131" s="44">
        <v>-97225</v>
      </c>
      <c r="N131" s="44">
        <f t="shared" si="13"/>
        <v>309373.19999999995</v>
      </c>
      <c r="O131" s="44">
        <f t="shared" si="9"/>
        <v>1885811.7</v>
      </c>
      <c r="P131" s="40"/>
      <c r="Q131" s="40"/>
    </row>
    <row r="132" spans="1:17" s="41" customFormat="1" x14ac:dyDescent="0.25">
      <c r="A132" s="42">
        <v>43220</v>
      </c>
      <c r="B132" s="43">
        <v>246946.59999999998</v>
      </c>
      <c r="C132" s="43">
        <v>791406.00000000012</v>
      </c>
      <c r="D132" s="44">
        <f t="shared" si="12"/>
        <v>1038352.6000000001</v>
      </c>
      <c r="E132" s="43">
        <v>365251.69999999995</v>
      </c>
      <c r="F132" s="44">
        <f t="shared" si="6"/>
        <v>1403604.3</v>
      </c>
      <c r="G132" s="43">
        <v>169605.7</v>
      </c>
      <c r="H132" s="43">
        <f t="shared" si="7"/>
        <v>1573210</v>
      </c>
      <c r="I132" s="43">
        <v>26193</v>
      </c>
      <c r="J132" s="43">
        <v>425505.80000000005</v>
      </c>
      <c r="K132" s="45">
        <v>-17564.3</v>
      </c>
      <c r="L132" s="44"/>
      <c r="M132" s="44">
        <v>-108739.1333333333</v>
      </c>
      <c r="N132" s="44">
        <f t="shared" si="13"/>
        <v>325395.36666666676</v>
      </c>
      <c r="O132" s="44">
        <f t="shared" si="9"/>
        <v>1898605.3666666667</v>
      </c>
      <c r="P132" s="40"/>
      <c r="Q132" s="40"/>
    </row>
    <row r="133" spans="1:17" s="41" customFormat="1" x14ac:dyDescent="0.25">
      <c r="A133" s="42">
        <v>43251</v>
      </c>
      <c r="B133" s="43">
        <v>253203.30000000002</v>
      </c>
      <c r="C133" s="43">
        <v>792714.2000000003</v>
      </c>
      <c r="D133" s="44">
        <f t="shared" si="12"/>
        <v>1045917.5000000003</v>
      </c>
      <c r="E133" s="43">
        <v>383033.5</v>
      </c>
      <c r="F133" s="44">
        <f t="shared" si="6"/>
        <v>1428951.0000000005</v>
      </c>
      <c r="G133" s="43">
        <v>158470.30000000002</v>
      </c>
      <c r="H133" s="43">
        <f t="shared" si="7"/>
        <v>1587421.3000000005</v>
      </c>
      <c r="I133" s="43">
        <v>22830.3</v>
      </c>
      <c r="J133" s="43">
        <v>443553.89999999997</v>
      </c>
      <c r="K133" s="45">
        <v>-30614.799999999999</v>
      </c>
      <c r="L133" s="44"/>
      <c r="M133" s="44">
        <v>-122044.1666666666</v>
      </c>
      <c r="N133" s="44">
        <f t="shared" si="13"/>
        <v>313725.2333333334</v>
      </c>
      <c r="O133" s="44">
        <f t="shared" si="9"/>
        <v>1901146.5333333339</v>
      </c>
      <c r="P133" s="40"/>
      <c r="Q133" s="40"/>
    </row>
    <row r="134" spans="1:17" s="41" customFormat="1" x14ac:dyDescent="0.25">
      <c r="A134" s="42">
        <v>43281</v>
      </c>
      <c r="B134" s="43">
        <v>282446.7</v>
      </c>
      <c r="C134" s="43">
        <v>798303.60000000009</v>
      </c>
      <c r="D134" s="44">
        <f t="shared" si="12"/>
        <v>1080750.3</v>
      </c>
      <c r="E134" s="43">
        <v>382070.9</v>
      </c>
      <c r="F134" s="44">
        <f t="shared" si="6"/>
        <v>1462821.2000000002</v>
      </c>
      <c r="G134" s="43">
        <v>157640.1</v>
      </c>
      <c r="H134" s="43">
        <f t="shared" si="7"/>
        <v>1620461.3000000003</v>
      </c>
      <c r="I134" s="43">
        <v>18656.7</v>
      </c>
      <c r="J134" s="43">
        <v>449644.9</v>
      </c>
      <c r="K134" s="45">
        <v>-9323.7999999999993</v>
      </c>
      <c r="L134" s="44"/>
      <c r="M134" s="44">
        <v>-120740.50000000004</v>
      </c>
      <c r="N134" s="44">
        <f t="shared" si="13"/>
        <v>338237.3</v>
      </c>
      <c r="O134" s="44">
        <f t="shared" si="9"/>
        <v>1958698.6000000003</v>
      </c>
      <c r="P134" s="40"/>
      <c r="Q134" s="40"/>
    </row>
    <row r="135" spans="1:17" s="41" customFormat="1" x14ac:dyDescent="0.25">
      <c r="A135" s="42">
        <v>43312</v>
      </c>
      <c r="B135" s="43">
        <v>276536.90000000002</v>
      </c>
      <c r="C135" s="43">
        <v>807389.3</v>
      </c>
      <c r="D135" s="44">
        <f t="shared" si="12"/>
        <v>1083926.2000000002</v>
      </c>
      <c r="E135" s="43">
        <v>392491</v>
      </c>
      <c r="F135" s="44">
        <f t="shared" si="6"/>
        <v>1476417.2000000002</v>
      </c>
      <c r="G135" s="43">
        <v>175661.30000000002</v>
      </c>
      <c r="H135" s="43">
        <f t="shared" si="7"/>
        <v>1652078.5000000002</v>
      </c>
      <c r="I135" s="43">
        <v>19369.3</v>
      </c>
      <c r="J135" s="43">
        <v>456620.9</v>
      </c>
      <c r="K135" s="45">
        <v>12492.2</v>
      </c>
      <c r="L135" s="44"/>
      <c r="M135" s="44">
        <v>-125888.9</v>
      </c>
      <c r="N135" s="44">
        <f t="shared" si="13"/>
        <v>362593.5</v>
      </c>
      <c r="O135" s="44">
        <f t="shared" si="9"/>
        <v>2014672.0000000002</v>
      </c>
      <c r="P135" s="40"/>
      <c r="Q135" s="40"/>
    </row>
    <row r="136" spans="1:17" s="41" customFormat="1" x14ac:dyDescent="0.25">
      <c r="A136" s="42">
        <v>43343</v>
      </c>
      <c r="B136" s="43">
        <v>275732.40000000002</v>
      </c>
      <c r="C136" s="43">
        <v>848818.9</v>
      </c>
      <c r="D136" s="44">
        <f t="shared" si="12"/>
        <v>1124551.3</v>
      </c>
      <c r="E136" s="43">
        <v>393580.5</v>
      </c>
      <c r="F136" s="44">
        <f t="shared" si="6"/>
        <v>1518131.8</v>
      </c>
      <c r="G136" s="43">
        <v>178725.8</v>
      </c>
      <c r="H136" s="43">
        <f t="shared" si="7"/>
        <v>1696857.6</v>
      </c>
      <c r="I136" s="43">
        <v>21627.200000000001</v>
      </c>
      <c r="J136" s="43">
        <v>466386.89999999997</v>
      </c>
      <c r="K136" s="45">
        <v>-4723.8999999999996</v>
      </c>
      <c r="L136" s="44"/>
      <c r="M136" s="44">
        <v>-143454.6</v>
      </c>
      <c r="N136" s="44">
        <f t="shared" si="13"/>
        <v>339835.6</v>
      </c>
      <c r="O136" s="44">
        <f t="shared" si="9"/>
        <v>2036693.2000000002</v>
      </c>
      <c r="P136" s="40"/>
      <c r="Q136" s="40"/>
    </row>
    <row r="137" spans="1:17" s="41" customFormat="1" x14ac:dyDescent="0.25">
      <c r="A137" s="42">
        <v>43373</v>
      </c>
      <c r="B137" s="43">
        <v>265670.50000000006</v>
      </c>
      <c r="C137" s="43">
        <v>836454.60000000009</v>
      </c>
      <c r="D137" s="44">
        <f t="shared" si="12"/>
        <v>1102125.1000000001</v>
      </c>
      <c r="E137" s="43">
        <v>409943.79999999993</v>
      </c>
      <c r="F137" s="44">
        <f t="shared" si="6"/>
        <v>1512068.9</v>
      </c>
      <c r="G137" s="43">
        <v>176854.19999999998</v>
      </c>
      <c r="H137" s="43">
        <f t="shared" si="7"/>
        <v>1688923.0999999999</v>
      </c>
      <c r="I137" s="43">
        <v>26368.5</v>
      </c>
      <c r="J137" s="43">
        <v>472643.69999999995</v>
      </c>
      <c r="K137" s="45">
        <v>-987.5</v>
      </c>
      <c r="L137" s="44"/>
      <c r="M137" s="44">
        <v>-138983.69999999995</v>
      </c>
      <c r="N137" s="44">
        <f t="shared" si="13"/>
        <v>359041</v>
      </c>
      <c r="O137" s="44">
        <f t="shared" si="9"/>
        <v>2047964.0999999999</v>
      </c>
      <c r="P137" s="40"/>
      <c r="Q137" s="40"/>
    </row>
    <row r="138" spans="1:17" s="41" customFormat="1" x14ac:dyDescent="0.25">
      <c r="A138" s="42">
        <v>43404</v>
      </c>
      <c r="B138" s="43">
        <v>268609.59999999998</v>
      </c>
      <c r="C138" s="43">
        <v>886178.8</v>
      </c>
      <c r="D138" s="44">
        <f t="shared" si="12"/>
        <v>1154788.3999999999</v>
      </c>
      <c r="E138" s="43">
        <v>414604.2</v>
      </c>
      <c r="F138" s="44">
        <f t="shared" si="6"/>
        <v>1569392.5999999999</v>
      </c>
      <c r="G138" s="43">
        <v>169361.69999999995</v>
      </c>
      <c r="H138" s="43">
        <f t="shared" si="7"/>
        <v>1738754.2999999998</v>
      </c>
      <c r="I138" s="43">
        <v>20661.5</v>
      </c>
      <c r="J138" s="43">
        <v>484353.3</v>
      </c>
      <c r="K138" s="45">
        <v>9940.2000000000007</v>
      </c>
      <c r="L138" s="44"/>
      <c r="M138" s="44">
        <v>-129830.59999999987</v>
      </c>
      <c r="N138" s="44">
        <f t="shared" si="13"/>
        <v>385124.40000000014</v>
      </c>
      <c r="O138" s="44">
        <f t="shared" si="9"/>
        <v>2123878.7000000002</v>
      </c>
      <c r="P138" s="40"/>
      <c r="Q138" s="40"/>
    </row>
    <row r="139" spans="1:17" s="41" customFormat="1" x14ac:dyDescent="0.25">
      <c r="A139" s="42">
        <v>43434</v>
      </c>
      <c r="B139" s="43">
        <v>270158.40000000002</v>
      </c>
      <c r="C139" s="43">
        <v>899851.99999999977</v>
      </c>
      <c r="D139" s="44">
        <f t="shared" si="12"/>
        <v>1170010.3999999999</v>
      </c>
      <c r="E139" s="43">
        <v>412892.7</v>
      </c>
      <c r="F139" s="44">
        <f t="shared" si="6"/>
        <v>1582903.0999999999</v>
      </c>
      <c r="G139" s="43">
        <v>173770.60000000003</v>
      </c>
      <c r="H139" s="43">
        <f t="shared" si="7"/>
        <v>1756673.7</v>
      </c>
      <c r="I139" s="43">
        <v>22562.9</v>
      </c>
      <c r="J139" s="43">
        <v>495715.7</v>
      </c>
      <c r="K139" s="45">
        <v>21763.4</v>
      </c>
      <c r="L139" s="44"/>
      <c r="M139" s="44">
        <v>-113975.40000000007</v>
      </c>
      <c r="N139" s="44">
        <f t="shared" si="13"/>
        <v>426066.59999999992</v>
      </c>
      <c r="O139" s="44">
        <f t="shared" si="9"/>
        <v>2182740.2999999998</v>
      </c>
      <c r="P139" s="40"/>
      <c r="Q139" s="40"/>
    </row>
    <row r="140" spans="1:17" s="41" customFormat="1" x14ac:dyDescent="0.25">
      <c r="A140" s="42">
        <v>43465</v>
      </c>
      <c r="B140" s="43">
        <v>295598.59999999998</v>
      </c>
      <c r="C140" s="43">
        <v>914642.00000000012</v>
      </c>
      <c r="D140" s="44">
        <f t="shared" si="12"/>
        <v>1210240.6000000001</v>
      </c>
      <c r="E140" s="43">
        <v>415718.1</v>
      </c>
      <c r="F140" s="44">
        <f t="shared" si="6"/>
        <v>1625958.7000000002</v>
      </c>
      <c r="G140" s="43">
        <v>171510.19999999998</v>
      </c>
      <c r="H140" s="43">
        <f t="shared" si="7"/>
        <v>1797468.9000000001</v>
      </c>
      <c r="I140" s="43">
        <v>20055.699999999997</v>
      </c>
      <c r="J140" s="43">
        <v>484250.50000000006</v>
      </c>
      <c r="K140" s="45">
        <v>5979.5</v>
      </c>
      <c r="L140" s="44"/>
      <c r="M140" s="44">
        <v>-141470.00000000003</v>
      </c>
      <c r="N140" s="44">
        <f t="shared" si="13"/>
        <v>368815.70000000007</v>
      </c>
      <c r="O140" s="44">
        <f t="shared" si="9"/>
        <v>2166284.6</v>
      </c>
      <c r="P140" s="40"/>
      <c r="Q140" s="40"/>
    </row>
    <row r="141" spans="1:17" s="41" customFormat="1" x14ac:dyDescent="0.25">
      <c r="A141" s="42">
        <v>43466</v>
      </c>
      <c r="B141" s="43">
        <v>271268.59999999998</v>
      </c>
      <c r="C141" s="43">
        <v>963575.86666666681</v>
      </c>
      <c r="D141" s="44">
        <f t="shared" ref="D141:D152" si="14">SUM(B141:C141)</f>
        <v>1234844.4666666668</v>
      </c>
      <c r="E141" s="43">
        <v>424822</v>
      </c>
      <c r="F141" s="44">
        <f t="shared" si="6"/>
        <v>1659666.4666666668</v>
      </c>
      <c r="G141" s="43">
        <v>172774.39999999999</v>
      </c>
      <c r="H141" s="43">
        <f t="shared" si="7"/>
        <v>1832440.8666666667</v>
      </c>
      <c r="I141" s="43">
        <v>30458</v>
      </c>
      <c r="J141" s="43">
        <v>497859.20000000007</v>
      </c>
      <c r="K141" s="45">
        <v>-61116.566666666622</v>
      </c>
      <c r="L141" s="44"/>
      <c r="M141" s="44">
        <v>-170162.5</v>
      </c>
      <c r="N141" s="44">
        <f t="shared" ref="N141:N152" si="15">SUM(I141:M141)</f>
        <v>297038.13333333342</v>
      </c>
      <c r="O141" s="44">
        <f t="shared" si="9"/>
        <v>2129479</v>
      </c>
      <c r="P141" s="40"/>
      <c r="Q141" s="40"/>
    </row>
    <row r="142" spans="1:17" s="41" customFormat="1" x14ac:dyDescent="0.25">
      <c r="A142" s="42">
        <v>43524</v>
      </c>
      <c r="B142" s="43">
        <v>274733.7</v>
      </c>
      <c r="C142" s="43">
        <v>977272.03333333309</v>
      </c>
      <c r="D142" s="44">
        <f t="shared" si="14"/>
        <v>1252005.7333333332</v>
      </c>
      <c r="E142" s="43">
        <v>418300.6</v>
      </c>
      <c r="F142" s="44">
        <f t="shared" si="6"/>
        <v>1670306.333333333</v>
      </c>
      <c r="G142" s="43">
        <v>182328.2</v>
      </c>
      <c r="H142" s="43">
        <f t="shared" si="7"/>
        <v>1852634.533333333</v>
      </c>
      <c r="I142" s="43">
        <v>31685.3</v>
      </c>
      <c r="J142" s="43">
        <v>510175.7</v>
      </c>
      <c r="K142" s="45">
        <v>-3662.1333333331859</v>
      </c>
      <c r="L142" s="44"/>
      <c r="M142" s="44">
        <v>-168707.7666666666</v>
      </c>
      <c r="N142" s="44">
        <f t="shared" si="15"/>
        <v>369491.10000000021</v>
      </c>
      <c r="O142" s="44">
        <f t="shared" si="9"/>
        <v>2222125.6333333333</v>
      </c>
      <c r="P142" s="40"/>
      <c r="Q142" s="40"/>
    </row>
    <row r="143" spans="1:17" s="41" customFormat="1" x14ac:dyDescent="0.25">
      <c r="A143" s="42">
        <v>43555</v>
      </c>
      <c r="B143" s="43">
        <v>275569.39999999997</v>
      </c>
      <c r="C143" s="43">
        <v>1001634.5999999999</v>
      </c>
      <c r="D143" s="44">
        <f t="shared" si="14"/>
        <v>1277203.9999999998</v>
      </c>
      <c r="E143" s="43">
        <v>422729.69999999984</v>
      </c>
      <c r="F143" s="44">
        <f t="shared" si="6"/>
        <v>1699933.6999999997</v>
      </c>
      <c r="G143" s="43">
        <v>185301.5</v>
      </c>
      <c r="H143" s="43">
        <f t="shared" si="7"/>
        <v>1885235.1999999997</v>
      </c>
      <c r="I143" s="43">
        <v>34809.4</v>
      </c>
      <c r="J143" s="43">
        <v>504109.49999999994</v>
      </c>
      <c r="K143" s="45">
        <v>-14809.200000000186</v>
      </c>
      <c r="L143" s="44"/>
      <c r="M143" s="44">
        <v>-182303.79999999996</v>
      </c>
      <c r="N143" s="44">
        <f t="shared" si="15"/>
        <v>341805.89999999979</v>
      </c>
      <c r="O143" s="44">
        <f t="shared" si="9"/>
        <v>2227041.0999999996</v>
      </c>
      <c r="P143" s="40"/>
      <c r="Q143" s="40"/>
    </row>
    <row r="144" spans="1:17" s="41" customFormat="1" x14ac:dyDescent="0.25">
      <c r="A144" s="42">
        <v>43585</v>
      </c>
      <c r="B144" s="43">
        <v>284746.5</v>
      </c>
      <c r="C144" s="43">
        <v>1012509.5333333332</v>
      </c>
      <c r="D144" s="44">
        <f t="shared" si="14"/>
        <v>1297256.0333333332</v>
      </c>
      <c r="E144" s="43">
        <v>427716.5</v>
      </c>
      <c r="F144" s="44">
        <f t="shared" si="6"/>
        <v>1724972.5333333332</v>
      </c>
      <c r="G144" s="43">
        <v>176055.30000000002</v>
      </c>
      <c r="H144" s="43">
        <f t="shared" si="7"/>
        <v>1901027.8333333333</v>
      </c>
      <c r="I144" s="43">
        <v>38792.1</v>
      </c>
      <c r="J144" s="43">
        <v>496013.9</v>
      </c>
      <c r="K144" s="45">
        <v>1657.7000000000116</v>
      </c>
      <c r="L144" s="44"/>
      <c r="M144" s="44">
        <v>-185375.6666666666</v>
      </c>
      <c r="N144" s="44">
        <f t="shared" si="15"/>
        <v>351088.03333333333</v>
      </c>
      <c r="O144" s="44">
        <f t="shared" si="9"/>
        <v>2252115.8666666667</v>
      </c>
      <c r="P144" s="40"/>
      <c r="Q144" s="40"/>
    </row>
    <row r="145" spans="1:17" s="41" customFormat="1" x14ac:dyDescent="0.25">
      <c r="A145" s="42">
        <v>43616</v>
      </c>
      <c r="B145" s="43">
        <v>298010.09999999998</v>
      </c>
      <c r="C145" s="43">
        <v>1047055.766666667</v>
      </c>
      <c r="D145" s="44">
        <f t="shared" si="14"/>
        <v>1345065.8666666669</v>
      </c>
      <c r="E145" s="43">
        <v>439645.1</v>
      </c>
      <c r="F145" s="44">
        <f t="shared" si="6"/>
        <v>1784710.9666666668</v>
      </c>
      <c r="G145" s="43">
        <v>169993.60000000001</v>
      </c>
      <c r="H145" s="43">
        <f t="shared" si="7"/>
        <v>1954704.5666666669</v>
      </c>
      <c r="I145" s="43">
        <v>35398.6</v>
      </c>
      <c r="J145" s="43">
        <v>513451.3</v>
      </c>
      <c r="K145" s="45">
        <v>530.50000000005821</v>
      </c>
      <c r="L145" s="44"/>
      <c r="M145" s="44">
        <v>-198793.73333333337</v>
      </c>
      <c r="N145" s="44">
        <f t="shared" si="15"/>
        <v>350586.66666666674</v>
      </c>
      <c r="O145" s="44">
        <f t="shared" si="9"/>
        <v>2305291.2333333334</v>
      </c>
      <c r="P145" s="40"/>
      <c r="Q145" s="40"/>
    </row>
    <row r="146" spans="1:17" s="41" customFormat="1" x14ac:dyDescent="0.25">
      <c r="A146" s="42">
        <v>43646</v>
      </c>
      <c r="B146" s="43">
        <v>318404.59999999998</v>
      </c>
      <c r="C146" s="43">
        <v>1074559.1000000001</v>
      </c>
      <c r="D146" s="44">
        <f t="shared" si="14"/>
        <v>1392963.7000000002</v>
      </c>
      <c r="E146" s="43">
        <v>458268.4</v>
      </c>
      <c r="F146" s="44">
        <f t="shared" si="6"/>
        <v>1851232.1</v>
      </c>
      <c r="G146" s="43">
        <v>178256.6</v>
      </c>
      <c r="H146" s="43">
        <f t="shared" si="7"/>
        <v>2029488.7000000002</v>
      </c>
      <c r="I146" s="43">
        <v>38420.699999999997</v>
      </c>
      <c r="J146" s="43">
        <v>496297.5</v>
      </c>
      <c r="K146" s="45">
        <v>-5312.3000000000466</v>
      </c>
      <c r="L146" s="44"/>
      <c r="M146" s="44">
        <v>-174821.50000000003</v>
      </c>
      <c r="N146" s="44">
        <f t="shared" si="15"/>
        <v>354584.39999999991</v>
      </c>
      <c r="O146" s="44">
        <f t="shared" si="9"/>
        <v>2384073.1</v>
      </c>
      <c r="P146" s="40"/>
      <c r="Q146" s="40"/>
    </row>
    <row r="147" spans="1:17" s="41" customFormat="1" ht="18" x14ac:dyDescent="0.25">
      <c r="A147" s="42" t="s">
        <v>58</v>
      </c>
      <c r="B147" s="43">
        <v>317003.46666666667</v>
      </c>
      <c r="C147" s="43">
        <v>1094137.3333333333</v>
      </c>
      <c r="D147" s="44">
        <f t="shared" si="14"/>
        <v>1411140.7999999998</v>
      </c>
      <c r="E147" s="43">
        <v>453810.83333333331</v>
      </c>
      <c r="F147" s="44">
        <f t="shared" si="6"/>
        <v>1864951.6333333331</v>
      </c>
      <c r="G147" s="43">
        <v>181531.50000000003</v>
      </c>
      <c r="H147" s="43">
        <f t="shared" si="7"/>
        <v>2046483.1333333331</v>
      </c>
      <c r="I147" s="43">
        <v>34291.800000000003</v>
      </c>
      <c r="J147" s="43">
        <v>506205.9</v>
      </c>
      <c r="K147" s="45">
        <v>-16121.166666666628</v>
      </c>
      <c r="L147" s="44"/>
      <c r="M147" s="44">
        <v>-184222.23333333334</v>
      </c>
      <c r="N147" s="44">
        <f t="shared" si="15"/>
        <v>340154.3000000001</v>
      </c>
      <c r="O147" s="44">
        <f t="shared" si="9"/>
        <v>2386637.4333333331</v>
      </c>
      <c r="P147" s="40"/>
      <c r="Q147" s="40"/>
    </row>
    <row r="148" spans="1:17" s="41" customFormat="1" ht="18" x14ac:dyDescent="0.25">
      <c r="A148" s="42" t="s">
        <v>59</v>
      </c>
      <c r="B148" s="43">
        <v>328754.43333333335</v>
      </c>
      <c r="C148" s="43">
        <v>1109366.7666666666</v>
      </c>
      <c r="D148" s="44">
        <f t="shared" si="14"/>
        <v>1438121.2</v>
      </c>
      <c r="E148" s="43">
        <v>459122.06666666665</v>
      </c>
      <c r="F148" s="44">
        <f t="shared" si="6"/>
        <v>1897243.2666666666</v>
      </c>
      <c r="G148" s="43">
        <v>179118.5</v>
      </c>
      <c r="H148" s="43">
        <f t="shared" si="7"/>
        <v>2076361.7666666666</v>
      </c>
      <c r="I148" s="43">
        <v>29774.400000000001</v>
      </c>
      <c r="J148" s="43">
        <v>527499.19999999995</v>
      </c>
      <c r="K148" s="45">
        <v>-15334.733333333395</v>
      </c>
      <c r="L148" s="44"/>
      <c r="M148" s="44">
        <v>-219356.36666666667</v>
      </c>
      <c r="N148" s="44">
        <f t="shared" si="15"/>
        <v>322582.49999999988</v>
      </c>
      <c r="O148" s="44">
        <f t="shared" si="9"/>
        <v>2398944.2666666666</v>
      </c>
      <c r="P148" s="40"/>
      <c r="Q148" s="40"/>
    </row>
    <row r="149" spans="1:17" s="41" customFormat="1" ht="18" x14ac:dyDescent="0.25">
      <c r="A149" s="42" t="s">
        <v>60</v>
      </c>
      <c r="B149" s="43">
        <v>317565.40000000002</v>
      </c>
      <c r="C149" s="43">
        <v>1119232.8</v>
      </c>
      <c r="D149" s="44">
        <f t="shared" si="14"/>
        <v>1436798.2000000002</v>
      </c>
      <c r="E149" s="43">
        <v>454128.1</v>
      </c>
      <c r="F149" s="44">
        <f t="shared" si="6"/>
        <v>1890926.3000000003</v>
      </c>
      <c r="G149" s="43">
        <v>185112.4</v>
      </c>
      <c r="H149" s="43">
        <f t="shared" si="7"/>
        <v>2076038.7000000002</v>
      </c>
      <c r="I149" s="43">
        <v>29487.1</v>
      </c>
      <c r="J149" s="43">
        <v>543514.79999999993</v>
      </c>
      <c r="K149" s="45">
        <v>-8815.6</v>
      </c>
      <c r="L149" s="44"/>
      <c r="M149" s="44">
        <f>2696.8-186865.4</f>
        <v>-184168.6</v>
      </c>
      <c r="N149" s="44">
        <f t="shared" si="15"/>
        <v>380017.69999999995</v>
      </c>
      <c r="O149" s="44">
        <f t="shared" si="9"/>
        <v>2456056.4000000004</v>
      </c>
      <c r="P149" s="40"/>
      <c r="Q149" s="40"/>
    </row>
    <row r="150" spans="1:17" s="41" customFormat="1" ht="18" x14ac:dyDescent="0.25">
      <c r="A150" s="42" t="s">
        <v>61</v>
      </c>
      <c r="B150" s="43">
        <v>326378.83333333331</v>
      </c>
      <c r="C150" s="43">
        <v>1094640.4000000001</v>
      </c>
      <c r="D150" s="44">
        <f t="shared" si="14"/>
        <v>1421019.2333333334</v>
      </c>
      <c r="E150" s="43">
        <v>476499.06666666671</v>
      </c>
      <c r="F150" s="44">
        <f t="shared" si="6"/>
        <v>1897518.3</v>
      </c>
      <c r="G150" s="43">
        <v>182921.19999999995</v>
      </c>
      <c r="H150" s="43">
        <f t="shared" si="7"/>
        <v>2080439.5</v>
      </c>
      <c r="I150" s="43">
        <v>25297.100000000002</v>
      </c>
      <c r="J150" s="43">
        <v>542546.30000000005</v>
      </c>
      <c r="K150" s="45">
        <v>13355.266666666721</v>
      </c>
      <c r="L150" s="44"/>
      <c r="M150" s="44">
        <v>-183539.26666666669</v>
      </c>
      <c r="N150" s="44">
        <f t="shared" si="15"/>
        <v>397659.4</v>
      </c>
      <c r="O150" s="44">
        <f t="shared" si="9"/>
        <v>2478098.9</v>
      </c>
      <c r="P150" s="40"/>
      <c r="Q150" s="40"/>
    </row>
    <row r="151" spans="1:17" s="41" customFormat="1" ht="18" x14ac:dyDescent="0.25">
      <c r="A151" s="42" t="s">
        <v>62</v>
      </c>
      <c r="B151" s="43">
        <v>331951.86666666664</v>
      </c>
      <c r="C151" s="43">
        <v>1029842.6000000001</v>
      </c>
      <c r="D151" s="44">
        <f t="shared" si="14"/>
        <v>1361794.4666666668</v>
      </c>
      <c r="E151" s="43">
        <v>559743.93333333323</v>
      </c>
      <c r="F151" s="44">
        <f t="shared" si="6"/>
        <v>1921538.4</v>
      </c>
      <c r="G151" s="43">
        <v>190110.90000000002</v>
      </c>
      <c r="H151" s="43">
        <f t="shared" si="7"/>
        <v>2111649.2999999998</v>
      </c>
      <c r="I151" s="43">
        <v>25043.600000000002</v>
      </c>
      <c r="J151" s="43">
        <v>550309.4</v>
      </c>
      <c r="K151" s="45">
        <v>32035.833333333256</v>
      </c>
      <c r="L151" s="44"/>
      <c r="M151" s="44">
        <v>-195394.13333333333</v>
      </c>
      <c r="N151" s="44">
        <f t="shared" si="15"/>
        <v>411994.69999999995</v>
      </c>
      <c r="O151" s="44">
        <f t="shared" si="9"/>
        <v>2523644</v>
      </c>
      <c r="P151" s="40"/>
      <c r="Q151" s="40"/>
    </row>
    <row r="152" spans="1:17" s="41" customFormat="1" ht="18" x14ac:dyDescent="0.25">
      <c r="A152" s="42" t="s">
        <v>63</v>
      </c>
      <c r="B152" s="43">
        <v>359960.00000000006</v>
      </c>
      <c r="C152" s="43">
        <v>1072573.7999999998</v>
      </c>
      <c r="D152" s="44">
        <f t="shared" si="14"/>
        <v>1432533.7999999998</v>
      </c>
      <c r="E152" s="43">
        <v>584633.1</v>
      </c>
      <c r="F152" s="44">
        <f t="shared" si="6"/>
        <v>2017166.9</v>
      </c>
      <c r="G152" s="43">
        <v>188088.8</v>
      </c>
      <c r="H152" s="43">
        <f t="shared" si="7"/>
        <v>2205255.6999999997</v>
      </c>
      <c r="I152" s="43">
        <v>59688.299999999996</v>
      </c>
      <c r="J152" s="43">
        <v>572582.5</v>
      </c>
      <c r="K152" s="45">
        <v>12335.5</v>
      </c>
      <c r="L152" s="44"/>
      <c r="M152" s="44">
        <v>-226080.8</v>
      </c>
      <c r="N152" s="44">
        <f t="shared" si="15"/>
        <v>418525.50000000006</v>
      </c>
      <c r="O152" s="44">
        <f t="shared" si="9"/>
        <v>2623781.1999999997</v>
      </c>
      <c r="P152" s="40"/>
      <c r="Q152" s="40"/>
    </row>
    <row r="153" spans="1:17" s="41" customFormat="1" ht="18" x14ac:dyDescent="0.25">
      <c r="A153" s="72" t="s">
        <v>65</v>
      </c>
      <c r="B153" s="43">
        <v>338501.96666666667</v>
      </c>
      <c r="C153" s="43">
        <v>1074278.6333333335</v>
      </c>
      <c r="D153" s="44">
        <f t="shared" ref="D153:D167" si="16">SUM(B153:C153)</f>
        <v>1412780.6</v>
      </c>
      <c r="E153" s="43">
        <v>593100.06666666653</v>
      </c>
      <c r="F153" s="44">
        <f t="shared" si="6"/>
        <v>2005880.6666666665</v>
      </c>
      <c r="G153" s="43">
        <v>190696.59999999998</v>
      </c>
      <c r="H153" s="43">
        <f t="shared" si="7"/>
        <v>2196577.2666666666</v>
      </c>
      <c r="I153" s="43">
        <v>57649.5</v>
      </c>
      <c r="J153" s="43">
        <v>582312.76666666672</v>
      </c>
      <c r="K153" s="45">
        <v>8383.8666666667559</v>
      </c>
      <c r="L153" s="44"/>
      <c r="M153" s="44">
        <f>2092.9-226945.9</f>
        <v>-224853</v>
      </c>
      <c r="N153" s="44">
        <f t="shared" ref="N153:N159" si="17">SUM(I153:M153)</f>
        <v>423493.13333333354</v>
      </c>
      <c r="O153" s="44">
        <f t="shared" si="9"/>
        <v>2620070.4000000004</v>
      </c>
      <c r="P153" s="40"/>
      <c r="Q153" s="40"/>
    </row>
    <row r="154" spans="1:17" s="41" customFormat="1" ht="18" x14ac:dyDescent="0.25">
      <c r="A154" s="72" t="s">
        <v>66</v>
      </c>
      <c r="B154" s="43">
        <v>334751.1333333333</v>
      </c>
      <c r="C154" s="43">
        <v>1095008.5666666667</v>
      </c>
      <c r="D154" s="44">
        <f t="shared" si="16"/>
        <v>1429759.7</v>
      </c>
      <c r="E154" s="43">
        <v>608829.53333333344</v>
      </c>
      <c r="F154" s="44">
        <f t="shared" si="6"/>
        <v>2038589.2333333334</v>
      </c>
      <c r="G154" s="43">
        <v>192620.2</v>
      </c>
      <c r="H154" s="43">
        <f t="shared" si="7"/>
        <v>2231209.4333333336</v>
      </c>
      <c r="I154" s="43">
        <v>58145.599999999999</v>
      </c>
      <c r="J154" s="43">
        <v>595363.6333333333</v>
      </c>
      <c r="K154" s="45">
        <v>30103.333333333314</v>
      </c>
      <c r="L154" s="44"/>
      <c r="M154" s="44">
        <f>2283.2-242369</f>
        <v>-240085.8</v>
      </c>
      <c r="N154" s="44">
        <f t="shared" si="17"/>
        <v>443526.76666666666</v>
      </c>
      <c r="O154" s="44">
        <f t="shared" si="9"/>
        <v>2674736.2000000002</v>
      </c>
      <c r="P154" s="40"/>
      <c r="Q154" s="40"/>
    </row>
    <row r="155" spans="1:17" s="41" customFormat="1" ht="18" x14ac:dyDescent="0.25">
      <c r="A155" s="72" t="s">
        <v>67</v>
      </c>
      <c r="B155" s="43">
        <v>330762.59999999998</v>
      </c>
      <c r="C155" s="43">
        <v>1080232.8999999999</v>
      </c>
      <c r="D155" s="44">
        <f t="shared" si="16"/>
        <v>1410995.5</v>
      </c>
      <c r="E155" s="43">
        <v>609190.69999999995</v>
      </c>
      <c r="F155" s="44">
        <f t="shared" si="6"/>
        <v>2020186.2</v>
      </c>
      <c r="G155" s="43">
        <v>190685.09999999998</v>
      </c>
      <c r="H155" s="43">
        <f t="shared" si="7"/>
        <v>2210871.2999999998</v>
      </c>
      <c r="I155" s="43">
        <v>58131.8</v>
      </c>
      <c r="J155" s="43">
        <v>579611.4</v>
      </c>
      <c r="K155" s="45">
        <v>17868.499999999884</v>
      </c>
      <c r="L155" s="44"/>
      <c r="M155" s="44">
        <f>2473.5-247249.6</f>
        <v>-244776.1</v>
      </c>
      <c r="N155" s="44">
        <f t="shared" si="17"/>
        <v>410835.6</v>
      </c>
      <c r="O155" s="44">
        <f t="shared" si="9"/>
        <v>2621706.9</v>
      </c>
      <c r="P155" s="40"/>
      <c r="Q155" s="40"/>
    </row>
    <row r="156" spans="1:17" s="41" customFormat="1" ht="18" x14ac:dyDescent="0.25">
      <c r="A156" s="72" t="s">
        <v>68</v>
      </c>
      <c r="B156" s="43">
        <v>341669.3666666667</v>
      </c>
      <c r="C156" s="43">
        <v>1100902.1000000001</v>
      </c>
      <c r="D156" s="44">
        <f t="shared" si="16"/>
        <v>1442571.4666666668</v>
      </c>
      <c r="E156" s="43">
        <v>622889.20000000019</v>
      </c>
      <c r="F156" s="44">
        <f t="shared" si="6"/>
        <v>2065460.666666667</v>
      </c>
      <c r="G156" s="43">
        <v>193470.40000000002</v>
      </c>
      <c r="H156" s="43">
        <f t="shared" si="7"/>
        <v>2258931.0666666669</v>
      </c>
      <c r="I156" s="43">
        <v>53990.1</v>
      </c>
      <c r="J156" s="43">
        <v>592472.83333333326</v>
      </c>
      <c r="K156" s="45">
        <v>4267.9333333332906</v>
      </c>
      <c r="L156" s="44"/>
      <c r="M156" s="44">
        <f>2358.9-263196.3</f>
        <v>-260837.4</v>
      </c>
      <c r="N156" s="44">
        <f t="shared" si="17"/>
        <v>389893.46666666644</v>
      </c>
      <c r="O156" s="44">
        <f t="shared" si="9"/>
        <v>2648824.5333333332</v>
      </c>
      <c r="P156" s="40"/>
      <c r="Q156" s="40"/>
    </row>
    <row r="157" spans="1:17" s="41" customFormat="1" ht="18" x14ac:dyDescent="0.25">
      <c r="A157" s="72" t="s">
        <v>69</v>
      </c>
      <c r="B157" s="43">
        <v>352276.43333333335</v>
      </c>
      <c r="C157" s="43">
        <v>1092169.7000000002</v>
      </c>
      <c r="D157" s="44">
        <f t="shared" si="16"/>
        <v>1444446.1333333335</v>
      </c>
      <c r="E157" s="43">
        <v>632402.30000000005</v>
      </c>
      <c r="F157" s="44">
        <f t="shared" si="6"/>
        <v>2076848.4333333336</v>
      </c>
      <c r="G157" s="43">
        <v>192666.99999999997</v>
      </c>
      <c r="H157" s="43">
        <f t="shared" si="7"/>
        <v>2269515.4333333336</v>
      </c>
      <c r="I157" s="43">
        <v>50618.299999999996</v>
      </c>
      <c r="J157" s="43">
        <v>604066.46666666667</v>
      </c>
      <c r="K157" s="45">
        <v>12544.366666666698</v>
      </c>
      <c r="L157" s="44"/>
      <c r="M157" s="44">
        <f>2244.3-275180.9</f>
        <v>-272936.60000000003</v>
      </c>
      <c r="N157" s="44">
        <f t="shared" si="17"/>
        <v>394292.53333333338</v>
      </c>
      <c r="O157" s="44">
        <f t="shared" si="9"/>
        <v>2663807.9666666668</v>
      </c>
      <c r="P157" s="40"/>
      <c r="Q157" s="40"/>
    </row>
    <row r="158" spans="1:17" s="41" customFormat="1" ht="18" x14ac:dyDescent="0.25">
      <c r="A158" s="72" t="s">
        <v>70</v>
      </c>
      <c r="B158" s="43">
        <v>378103.8</v>
      </c>
      <c r="C158" s="43">
        <v>1182431.7999999998</v>
      </c>
      <c r="D158" s="44">
        <f t="shared" si="16"/>
        <v>1560535.5999999999</v>
      </c>
      <c r="E158" s="43">
        <v>642361.50000000012</v>
      </c>
      <c r="F158" s="44">
        <f t="shared" si="6"/>
        <v>2202897.1</v>
      </c>
      <c r="G158" s="43">
        <v>200919</v>
      </c>
      <c r="H158" s="43">
        <f t="shared" si="7"/>
        <v>2403816.1</v>
      </c>
      <c r="I158" s="43">
        <v>55808.9</v>
      </c>
      <c r="J158" s="43">
        <v>623208.19999999995</v>
      </c>
      <c r="K158" s="45">
        <v>14942.699999999837</v>
      </c>
      <c r="L158" s="44"/>
      <c r="M158" s="44">
        <f>2129.7-325618.6</f>
        <v>-323488.89999999997</v>
      </c>
      <c r="N158" s="44">
        <f t="shared" si="17"/>
        <v>370470.89999999985</v>
      </c>
      <c r="O158" s="44">
        <f t="shared" si="9"/>
        <v>2774287</v>
      </c>
      <c r="P158" s="40"/>
      <c r="Q158" s="40"/>
    </row>
    <row r="159" spans="1:17" s="41" customFormat="1" ht="18" x14ac:dyDescent="0.25">
      <c r="A159" s="72" t="s">
        <v>71</v>
      </c>
      <c r="B159" s="43">
        <v>389511.8</v>
      </c>
      <c r="C159" s="43">
        <v>1144247.6000000001</v>
      </c>
      <c r="D159" s="44">
        <f t="shared" si="16"/>
        <v>1533759.4000000001</v>
      </c>
      <c r="E159" s="43">
        <v>696045.7333333334</v>
      </c>
      <c r="F159" s="44">
        <f t="shared" si="6"/>
        <v>2229805.1333333338</v>
      </c>
      <c r="G159" s="43">
        <v>213647.3</v>
      </c>
      <c r="H159" s="43">
        <f t="shared" si="7"/>
        <v>2443452.4333333336</v>
      </c>
      <c r="I159" s="43">
        <v>56940</v>
      </c>
      <c r="J159" s="43">
        <v>638432.3666666667</v>
      </c>
      <c r="K159" s="45">
        <v>28749.266666666663</v>
      </c>
      <c r="L159" s="44"/>
      <c r="M159" s="44">
        <f>2166.5-325443.5</f>
        <v>-323277</v>
      </c>
      <c r="N159" s="44">
        <f t="shared" si="17"/>
        <v>400844.6333333333</v>
      </c>
      <c r="O159" s="44">
        <f t="shared" si="9"/>
        <v>2844297.0666666669</v>
      </c>
      <c r="P159" s="40"/>
      <c r="Q159" s="40"/>
    </row>
    <row r="160" spans="1:17" s="41" customFormat="1" ht="18" x14ac:dyDescent="0.25">
      <c r="A160" s="72" t="s">
        <v>72</v>
      </c>
      <c r="B160" s="43">
        <v>398942.49999999994</v>
      </c>
      <c r="C160" s="43">
        <v>1187166.7</v>
      </c>
      <c r="D160" s="44">
        <f t="shared" si="16"/>
        <v>1586109.2</v>
      </c>
      <c r="E160" s="43">
        <v>705981.8666666667</v>
      </c>
      <c r="F160" s="44">
        <f t="shared" si="6"/>
        <v>2292091.0666666664</v>
      </c>
      <c r="G160" s="43">
        <v>211594.8</v>
      </c>
      <c r="H160" s="43">
        <f t="shared" si="7"/>
        <v>2503685.8666666662</v>
      </c>
      <c r="I160" s="43">
        <v>60606</v>
      </c>
      <c r="J160" s="43">
        <v>616904.6333333333</v>
      </c>
      <c r="K160" s="45">
        <v>33345</v>
      </c>
      <c r="L160" s="44"/>
      <c r="M160" s="44">
        <f>2203.4-310512.1</f>
        <v>-308308.69999999995</v>
      </c>
      <c r="N160" s="44">
        <f t="shared" ref="N160:N167" si="18">SUM(I160:M160)</f>
        <v>402546.93333333335</v>
      </c>
      <c r="O160" s="44">
        <f t="shared" si="9"/>
        <v>2906232.8</v>
      </c>
      <c r="P160" s="40"/>
      <c r="Q160" s="40"/>
    </row>
    <row r="161" spans="1:17" s="41" customFormat="1" ht="18" x14ac:dyDescent="0.25">
      <c r="A161" s="72" t="s">
        <v>73</v>
      </c>
      <c r="B161" s="43">
        <v>389406.69999999995</v>
      </c>
      <c r="C161" s="43">
        <v>1294611.7000000002</v>
      </c>
      <c r="D161" s="44">
        <f t="shared" si="16"/>
        <v>1684018.4000000001</v>
      </c>
      <c r="E161" s="43">
        <v>678223.5</v>
      </c>
      <c r="F161" s="44">
        <f t="shared" si="6"/>
        <v>2362241.9000000004</v>
      </c>
      <c r="G161" s="43">
        <v>214148.39999999997</v>
      </c>
      <c r="H161" s="43">
        <f t="shared" si="7"/>
        <v>2576390.3000000003</v>
      </c>
      <c r="I161" s="43">
        <v>65861.7</v>
      </c>
      <c r="J161" s="43">
        <v>648725.4</v>
      </c>
      <c r="K161" s="45">
        <v>38886.800000000047</v>
      </c>
      <c r="L161" s="44"/>
      <c r="M161" s="44">
        <f>2240.2-198051.8</f>
        <v>-195811.59999999998</v>
      </c>
      <c r="N161" s="44">
        <f t="shared" si="18"/>
        <v>557662.30000000005</v>
      </c>
      <c r="O161" s="44">
        <f t="shared" si="9"/>
        <v>3134052.6000000006</v>
      </c>
      <c r="P161" s="40"/>
      <c r="Q161" s="40"/>
    </row>
    <row r="162" spans="1:17" s="41" customFormat="1" ht="18" x14ac:dyDescent="0.25">
      <c r="A162" s="72" t="s">
        <v>75</v>
      </c>
      <c r="B162" s="43">
        <v>387230.36666666664</v>
      </c>
      <c r="C162" s="43">
        <v>1290420.2</v>
      </c>
      <c r="D162" s="44">
        <f t="shared" si="16"/>
        <v>1677650.5666666667</v>
      </c>
      <c r="E162" s="43">
        <v>694771.96666666679</v>
      </c>
      <c r="F162" s="44">
        <f t="shared" si="6"/>
        <v>2372422.5333333332</v>
      </c>
      <c r="G162" s="43">
        <v>212334.90000000002</v>
      </c>
      <c r="H162" s="43">
        <f t="shared" si="7"/>
        <v>2584757.4333333331</v>
      </c>
      <c r="I162" s="43">
        <v>61430.1</v>
      </c>
      <c r="J162" s="43">
        <v>660664.93333333347</v>
      </c>
      <c r="K162" s="45">
        <v>27567.566666666768</v>
      </c>
      <c r="L162" s="44"/>
      <c r="M162" s="44">
        <f>2063-214618.6</f>
        <v>-212555.6</v>
      </c>
      <c r="N162" s="44">
        <f t="shared" si="18"/>
        <v>537107.00000000023</v>
      </c>
      <c r="O162" s="44">
        <f t="shared" si="9"/>
        <v>3121864.4333333336</v>
      </c>
      <c r="P162" s="40"/>
      <c r="Q162" s="40"/>
    </row>
    <row r="163" spans="1:17" s="41" customFormat="1" ht="18" x14ac:dyDescent="0.25">
      <c r="A163" s="72" t="s">
        <v>76</v>
      </c>
      <c r="B163" s="43">
        <v>392088.33333333337</v>
      </c>
      <c r="C163" s="43">
        <v>1332875.8999999997</v>
      </c>
      <c r="D163" s="44">
        <f t="shared" si="16"/>
        <v>1724964.2333333329</v>
      </c>
      <c r="E163" s="43">
        <v>711189.43333333347</v>
      </c>
      <c r="F163" s="44">
        <f t="shared" si="6"/>
        <v>2436153.6666666665</v>
      </c>
      <c r="G163" s="43">
        <v>217309.30000000002</v>
      </c>
      <c r="H163" s="43">
        <f t="shared" si="7"/>
        <v>2653462.9666666663</v>
      </c>
      <c r="I163" s="43">
        <v>58995.199999999997</v>
      </c>
      <c r="J163" s="43">
        <v>670968.86666666658</v>
      </c>
      <c r="K163" s="45">
        <v>7042.8333333333139</v>
      </c>
      <c r="L163" s="44"/>
      <c r="M163" s="44">
        <f>1885.7-239110.9</f>
        <v>-237225.19999999998</v>
      </c>
      <c r="N163" s="44">
        <f t="shared" si="18"/>
        <v>499781.69999999995</v>
      </c>
      <c r="O163" s="44">
        <f t="shared" si="9"/>
        <v>3153244.666666666</v>
      </c>
      <c r="P163" s="40"/>
      <c r="Q163" s="40"/>
    </row>
    <row r="164" spans="1:17" s="41" customFormat="1" ht="18" x14ac:dyDescent="0.25">
      <c r="A164" s="72" t="s">
        <v>77</v>
      </c>
      <c r="B164" s="43">
        <v>434046.60000000003</v>
      </c>
      <c r="C164" s="43">
        <v>1366422.5000000002</v>
      </c>
      <c r="D164" s="44">
        <f t="shared" si="16"/>
        <v>1800469.1000000003</v>
      </c>
      <c r="E164" s="43">
        <v>720529.2</v>
      </c>
      <c r="F164" s="44">
        <f t="shared" si="6"/>
        <v>2520998.3000000003</v>
      </c>
      <c r="G164" s="43">
        <v>207328.49999999997</v>
      </c>
      <c r="H164" s="43">
        <f t="shared" si="7"/>
        <v>2728326.8000000003</v>
      </c>
      <c r="I164" s="43">
        <v>63218.3</v>
      </c>
      <c r="J164" s="43">
        <v>652440.19999999995</v>
      </c>
      <c r="K164" s="45">
        <v>47236.400000000023</v>
      </c>
      <c r="L164" s="44"/>
      <c r="M164" s="44">
        <f>1708.5-222139.9</f>
        <v>-220431.4</v>
      </c>
      <c r="N164" s="44">
        <f t="shared" si="18"/>
        <v>542463.5</v>
      </c>
      <c r="O164" s="44">
        <f t="shared" si="9"/>
        <v>3270790.3000000003</v>
      </c>
      <c r="P164" s="40"/>
      <c r="Q164" s="40"/>
    </row>
    <row r="165" spans="1:17" s="41" customFormat="1" ht="18" x14ac:dyDescent="0.25">
      <c r="A165" s="73" t="s">
        <v>80</v>
      </c>
      <c r="B165" s="43">
        <v>408586.30000000005</v>
      </c>
      <c r="C165" s="43">
        <v>1409104.2</v>
      </c>
      <c r="D165" s="44">
        <f t="shared" si="16"/>
        <v>1817690.5</v>
      </c>
      <c r="E165" s="43">
        <v>719663.30000000016</v>
      </c>
      <c r="F165" s="44">
        <f t="shared" si="6"/>
        <v>2537353.8000000003</v>
      </c>
      <c r="G165" s="43">
        <v>221420.39999999997</v>
      </c>
      <c r="H165" s="43">
        <f t="shared" si="7"/>
        <v>2758774.2</v>
      </c>
      <c r="I165" s="43">
        <v>64791.399999999994</v>
      </c>
      <c r="J165" s="43">
        <v>664918.80000000005</v>
      </c>
      <c r="K165" s="45">
        <v>23149.600000000035</v>
      </c>
      <c r="L165" s="44"/>
      <c r="M165" s="44">
        <f>1708.5-244784.8</f>
        <v>-243076.3</v>
      </c>
      <c r="N165" s="44">
        <f t="shared" si="18"/>
        <v>509783.50000000006</v>
      </c>
      <c r="O165" s="44">
        <f t="shared" si="9"/>
        <v>3268557.7</v>
      </c>
      <c r="P165" s="40"/>
      <c r="Q165" s="40"/>
    </row>
    <row r="166" spans="1:17" s="41" customFormat="1" ht="18" x14ac:dyDescent="0.25">
      <c r="A166" s="73" t="s">
        <v>81</v>
      </c>
      <c r="B166" s="43">
        <v>403917.80000000005</v>
      </c>
      <c r="C166" s="43">
        <v>1433400.0999999999</v>
      </c>
      <c r="D166" s="44">
        <f t="shared" si="16"/>
        <v>1837317.9</v>
      </c>
      <c r="E166" s="43">
        <v>739087.3</v>
      </c>
      <c r="F166" s="44">
        <f t="shared" si="6"/>
        <v>2576405.2000000002</v>
      </c>
      <c r="G166" s="43">
        <v>223798.89999999997</v>
      </c>
      <c r="H166" s="43">
        <f t="shared" si="7"/>
        <v>2800204.1</v>
      </c>
      <c r="I166" s="43">
        <v>66010.299999999988</v>
      </c>
      <c r="J166" s="43">
        <v>690409.1</v>
      </c>
      <c r="K166" s="45">
        <v>11425.100000000035</v>
      </c>
      <c r="L166" s="44"/>
      <c r="M166" s="44">
        <f>1708.5-246615</f>
        <v>-244906.5</v>
      </c>
      <c r="N166" s="44">
        <f t="shared" si="18"/>
        <v>522938</v>
      </c>
      <c r="O166" s="44">
        <f t="shared" si="9"/>
        <v>3323142.1</v>
      </c>
      <c r="P166" s="40"/>
      <c r="Q166" s="40"/>
    </row>
    <row r="167" spans="1:17" s="41" customFormat="1" ht="18" x14ac:dyDescent="0.25">
      <c r="A167" s="73" t="s">
        <v>82</v>
      </c>
      <c r="B167" s="43">
        <v>405719.10000000003</v>
      </c>
      <c r="C167" s="43">
        <v>1433409.5999999996</v>
      </c>
      <c r="D167" s="44">
        <f t="shared" si="16"/>
        <v>1839128.6999999997</v>
      </c>
      <c r="E167" s="43">
        <v>757341.4</v>
      </c>
      <c r="F167" s="44">
        <f t="shared" si="6"/>
        <v>2596470.0999999996</v>
      </c>
      <c r="G167" s="43">
        <v>224018.69999999992</v>
      </c>
      <c r="H167" s="43">
        <f t="shared" si="7"/>
        <v>2820488.7999999993</v>
      </c>
      <c r="I167" s="43">
        <v>64851.1</v>
      </c>
      <c r="J167" s="43">
        <v>674381.9</v>
      </c>
      <c r="K167" s="45">
        <v>78755.199999999924</v>
      </c>
      <c r="L167" s="44"/>
      <c r="M167" s="44">
        <f>1708.5-258083</f>
        <v>-256374.5</v>
      </c>
      <c r="N167" s="44">
        <f t="shared" si="18"/>
        <v>561613.69999999995</v>
      </c>
      <c r="O167" s="44">
        <f t="shared" si="9"/>
        <v>3382102.4999999991</v>
      </c>
      <c r="P167" s="40"/>
      <c r="Q167" s="40"/>
    </row>
    <row r="168" spans="1:17" s="41" customFormat="1" x14ac:dyDescent="0.25">
      <c r="A168" s="54" t="s">
        <v>54</v>
      </c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6"/>
      <c r="P168" s="40"/>
    </row>
    <row r="169" spans="1:17" s="41" customFormat="1" x14ac:dyDescent="0.25">
      <c r="A169" s="57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9"/>
      <c r="P169" s="40"/>
    </row>
    <row r="170" spans="1:17" s="41" customFormat="1" x14ac:dyDescent="0.25">
      <c r="A170" s="51" t="s">
        <v>36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3"/>
      <c r="P170" s="40"/>
    </row>
    <row r="171" spans="1:17" s="29" customFormat="1" ht="18.75" x14ac:dyDescent="0.3">
      <c r="P171" s="35"/>
    </row>
  </sheetData>
  <mergeCells count="16">
    <mergeCell ref="A170:O170"/>
    <mergeCell ref="A168:O169"/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63"/>
  <sheetViews>
    <sheetView workbookViewId="0">
      <pane xSplit="1" ySplit="7" topLeftCell="O56" activePane="bottomRight" state="frozen"/>
      <selection pane="topRight" activeCell="B1" sqref="B1"/>
      <selection pane="bottomLeft" activeCell="A8" sqref="A8"/>
      <selection pane="bottomRight" activeCell="A61" sqref="A61:O62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2" max="12" width="15.8867187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8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2"/>
      <c r="Q1" s="2"/>
      <c r="R1" s="16"/>
    </row>
    <row r="2" spans="1:18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8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8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8" s="34" customFormat="1" ht="15.7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48</v>
      </c>
      <c r="M5" s="60" t="s">
        <v>51</v>
      </c>
      <c r="N5" s="60" t="s">
        <v>2</v>
      </c>
      <c r="O5" s="61"/>
    </row>
    <row r="6" spans="1:18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8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8" s="41" customFormat="1" x14ac:dyDescent="0.25">
      <c r="A8" s="42">
        <v>39508</v>
      </c>
      <c r="B8" s="43">
        <v>80644.800000000003</v>
      </c>
      <c r="C8" s="43">
        <v>168932.30000000002</v>
      </c>
      <c r="D8" s="44">
        <f t="shared" ref="D8:D46" si="0">SUM(B8:C8)</f>
        <v>249577.10000000003</v>
      </c>
      <c r="E8" s="43">
        <v>89083.5</v>
      </c>
      <c r="F8" s="44">
        <f t="shared" ref="F8:F60" si="1">D8+E8</f>
        <v>338660.60000000003</v>
      </c>
      <c r="G8" s="43">
        <v>59602.599999999991</v>
      </c>
      <c r="H8" s="43">
        <f t="shared" ref="H8:H60" si="2">F8+G8</f>
        <v>398263.2</v>
      </c>
      <c r="I8" s="43">
        <v>2145.1999999999998</v>
      </c>
      <c r="J8" s="43">
        <v>77281.8</v>
      </c>
      <c r="K8" s="45">
        <v>413.40000000000146</v>
      </c>
      <c r="L8" s="44" t="s">
        <v>1</v>
      </c>
      <c r="M8" s="46">
        <v>34660.9</v>
      </c>
      <c r="N8" s="44">
        <f t="shared" ref="N8:N46" si="3">SUM(I8:M8)</f>
        <v>114501.29999999999</v>
      </c>
      <c r="O8" s="44">
        <f t="shared" ref="O8:O60" si="4">H8+N8</f>
        <v>512764.5</v>
      </c>
    </row>
    <row r="9" spans="1:18" s="41" customFormat="1" x14ac:dyDescent="0.25">
      <c r="A9" s="42">
        <v>39600</v>
      </c>
      <c r="B9" s="43">
        <v>99272.299999999988</v>
      </c>
      <c r="C9" s="43">
        <v>167031.90000000005</v>
      </c>
      <c r="D9" s="44">
        <f t="shared" si="0"/>
        <v>266304.20000000007</v>
      </c>
      <c r="E9" s="43">
        <v>86848.6</v>
      </c>
      <c r="F9" s="44">
        <f t="shared" si="1"/>
        <v>353152.80000000005</v>
      </c>
      <c r="G9" s="43">
        <v>53497.899999999987</v>
      </c>
      <c r="H9" s="43">
        <f t="shared" si="2"/>
        <v>406650.7</v>
      </c>
      <c r="I9" s="43">
        <v>2889.3</v>
      </c>
      <c r="J9" s="43">
        <v>83148.5</v>
      </c>
      <c r="K9" s="45">
        <v>-1032.5000000000023</v>
      </c>
      <c r="L9" s="44" t="s">
        <v>1</v>
      </c>
      <c r="M9" s="46">
        <v>40089.300000000003</v>
      </c>
      <c r="N9" s="44">
        <f t="shared" si="3"/>
        <v>125094.6</v>
      </c>
      <c r="O9" s="44">
        <f t="shared" si="4"/>
        <v>531745.30000000005</v>
      </c>
    </row>
    <row r="10" spans="1:18" s="41" customFormat="1" x14ac:dyDescent="0.25">
      <c r="A10" s="42">
        <v>39692</v>
      </c>
      <c r="B10" s="43">
        <v>110356.3</v>
      </c>
      <c r="C10" s="43">
        <v>184837.59999999998</v>
      </c>
      <c r="D10" s="44">
        <f t="shared" si="0"/>
        <v>295193.89999999997</v>
      </c>
      <c r="E10" s="43">
        <v>94519.900000000009</v>
      </c>
      <c r="F10" s="44">
        <f t="shared" si="1"/>
        <v>389713.8</v>
      </c>
      <c r="G10" s="43">
        <v>63322.599999999984</v>
      </c>
      <c r="H10" s="43">
        <f t="shared" si="2"/>
        <v>453036.39999999997</v>
      </c>
      <c r="I10" s="43">
        <v>3473.3</v>
      </c>
      <c r="J10" s="43">
        <v>88403</v>
      </c>
      <c r="K10" s="45">
        <v>-626.20000000000437</v>
      </c>
      <c r="L10" s="44" t="s">
        <v>1</v>
      </c>
      <c r="M10" s="46">
        <v>33909.800000000003</v>
      </c>
      <c r="N10" s="44">
        <f t="shared" si="3"/>
        <v>125159.90000000001</v>
      </c>
      <c r="O10" s="44">
        <f t="shared" si="4"/>
        <v>578196.29999999993</v>
      </c>
    </row>
    <row r="11" spans="1:18" s="41" customFormat="1" x14ac:dyDescent="0.25">
      <c r="A11" s="42">
        <v>39783</v>
      </c>
      <c r="B11" s="43">
        <v>112623.7</v>
      </c>
      <c r="C11" s="43">
        <v>207061.90000000005</v>
      </c>
      <c r="D11" s="44">
        <f t="shared" si="0"/>
        <v>319685.60000000003</v>
      </c>
      <c r="E11" s="43">
        <v>99838.999999999985</v>
      </c>
      <c r="F11" s="44">
        <f t="shared" si="1"/>
        <v>419524.60000000003</v>
      </c>
      <c r="G11" s="43">
        <v>63073.699999999953</v>
      </c>
      <c r="H11" s="43">
        <f t="shared" si="2"/>
        <v>482598.3</v>
      </c>
      <c r="I11" s="43">
        <v>5225.7</v>
      </c>
      <c r="J11" s="43">
        <v>96829.8</v>
      </c>
      <c r="K11" s="45">
        <v>-1373.0999999999985</v>
      </c>
      <c r="L11" s="44" t="s">
        <v>1</v>
      </c>
      <c r="M11" s="46">
        <v>56705.1</v>
      </c>
      <c r="N11" s="44">
        <f t="shared" si="3"/>
        <v>157387.5</v>
      </c>
      <c r="O11" s="44">
        <f t="shared" si="4"/>
        <v>639985.80000000005</v>
      </c>
    </row>
    <row r="12" spans="1:18" s="41" customFormat="1" x14ac:dyDescent="0.25">
      <c r="A12" s="42">
        <v>39873</v>
      </c>
      <c r="B12" s="43">
        <v>99941.4</v>
      </c>
      <c r="C12" s="43">
        <v>203598.3</v>
      </c>
      <c r="D12" s="44">
        <f t="shared" si="0"/>
        <v>303539.69999999995</v>
      </c>
      <c r="E12" s="43">
        <v>99993.599999999991</v>
      </c>
      <c r="F12" s="44">
        <f t="shared" si="1"/>
        <v>403533.29999999993</v>
      </c>
      <c r="G12" s="43">
        <v>67860.600000000006</v>
      </c>
      <c r="H12" s="43">
        <f t="shared" si="2"/>
        <v>471393.89999999991</v>
      </c>
      <c r="I12" s="43">
        <v>5647.2</v>
      </c>
      <c r="J12" s="43">
        <v>98172.4</v>
      </c>
      <c r="K12" s="45">
        <v>2100.699999999998</v>
      </c>
      <c r="L12" s="44" t="s">
        <v>1</v>
      </c>
      <c r="M12" s="46">
        <v>24843.9</v>
      </c>
      <c r="N12" s="44">
        <f t="shared" si="3"/>
        <v>130764.19999999998</v>
      </c>
      <c r="O12" s="44">
        <f t="shared" si="4"/>
        <v>602158.09999999986</v>
      </c>
    </row>
    <row r="13" spans="1:18" s="41" customFormat="1" x14ac:dyDescent="0.25">
      <c r="A13" s="42">
        <v>39965</v>
      </c>
      <c r="B13" s="43">
        <v>108019.4</v>
      </c>
      <c r="C13" s="43">
        <v>202721.79999999996</v>
      </c>
      <c r="D13" s="44">
        <f t="shared" si="0"/>
        <v>310741.19999999995</v>
      </c>
      <c r="E13" s="43">
        <v>106915.59999999998</v>
      </c>
      <c r="F13" s="44">
        <f t="shared" si="1"/>
        <v>417656.79999999993</v>
      </c>
      <c r="G13" s="43">
        <v>69104.300000000017</v>
      </c>
      <c r="H13" s="43">
        <f t="shared" si="2"/>
        <v>486761.1</v>
      </c>
      <c r="I13" s="43">
        <v>3207.8999999999996</v>
      </c>
      <c r="J13" s="43">
        <v>109595.5</v>
      </c>
      <c r="K13" s="45">
        <v>2077.9000000000015</v>
      </c>
      <c r="L13" s="44" t="s">
        <v>1</v>
      </c>
      <c r="M13" s="46">
        <v>56552.3</v>
      </c>
      <c r="N13" s="44">
        <f t="shared" si="3"/>
        <v>171433.59999999998</v>
      </c>
      <c r="O13" s="44">
        <f t="shared" si="4"/>
        <v>658194.69999999995</v>
      </c>
    </row>
    <row r="14" spans="1:18" s="41" customFormat="1" x14ac:dyDescent="0.25">
      <c r="A14" s="42">
        <v>40057</v>
      </c>
      <c r="B14" s="43">
        <v>104480.8</v>
      </c>
      <c r="C14" s="43">
        <v>228836.60000000006</v>
      </c>
      <c r="D14" s="44">
        <f t="shared" si="0"/>
        <v>333317.40000000008</v>
      </c>
      <c r="E14" s="43">
        <v>101524.9</v>
      </c>
      <c r="F14" s="44">
        <f t="shared" si="1"/>
        <v>434842.30000000005</v>
      </c>
      <c r="G14" s="43">
        <v>71084.000000000015</v>
      </c>
      <c r="H14" s="43">
        <f t="shared" si="2"/>
        <v>505926.30000000005</v>
      </c>
      <c r="I14" s="43">
        <v>2277.6999999999998</v>
      </c>
      <c r="J14" s="43">
        <v>118465.1</v>
      </c>
      <c r="K14" s="45">
        <v>841.50000000000182</v>
      </c>
      <c r="L14" s="44" t="s">
        <v>1</v>
      </c>
      <c r="M14" s="46">
        <v>50438.6</v>
      </c>
      <c r="N14" s="44">
        <f t="shared" si="3"/>
        <v>172022.9</v>
      </c>
      <c r="O14" s="44">
        <f t="shared" si="4"/>
        <v>677949.20000000007</v>
      </c>
    </row>
    <row r="15" spans="1:18" s="41" customFormat="1" x14ac:dyDescent="0.25">
      <c r="A15" s="42">
        <v>40148</v>
      </c>
      <c r="B15" s="43">
        <v>120915.70000000001</v>
      </c>
      <c r="C15" s="43">
        <v>246210.90000000002</v>
      </c>
      <c r="D15" s="44">
        <f t="shared" si="0"/>
        <v>367126.60000000003</v>
      </c>
      <c r="E15" s="43">
        <v>116937.90000000001</v>
      </c>
      <c r="F15" s="44">
        <f t="shared" si="1"/>
        <v>484064.50000000006</v>
      </c>
      <c r="G15" s="43">
        <v>81245.400000000009</v>
      </c>
      <c r="H15" s="43">
        <f t="shared" si="2"/>
        <v>565309.9</v>
      </c>
      <c r="I15" s="43">
        <v>3627.5</v>
      </c>
      <c r="J15" s="43">
        <v>125656.8</v>
      </c>
      <c r="K15" s="45">
        <v>1713.6999999999935</v>
      </c>
      <c r="L15" s="44" t="s">
        <v>1</v>
      </c>
      <c r="M15" s="44">
        <v>76543.8</v>
      </c>
      <c r="N15" s="44">
        <f t="shared" si="3"/>
        <v>207541.8</v>
      </c>
      <c r="O15" s="44">
        <f t="shared" si="4"/>
        <v>772851.7</v>
      </c>
      <c r="P15" s="40"/>
      <c r="Q15" s="40"/>
    </row>
    <row r="16" spans="1:18" s="41" customFormat="1" x14ac:dyDescent="0.25">
      <c r="A16" s="42">
        <v>40238</v>
      </c>
      <c r="B16" s="43">
        <v>109456.8</v>
      </c>
      <c r="C16" s="43">
        <v>257628.79999999996</v>
      </c>
      <c r="D16" s="44">
        <f t="shared" si="0"/>
        <v>367085.6</v>
      </c>
      <c r="E16" s="43">
        <v>121964.00000000003</v>
      </c>
      <c r="F16" s="44">
        <f t="shared" si="1"/>
        <v>489049.59999999998</v>
      </c>
      <c r="G16" s="43">
        <v>82957.999999999913</v>
      </c>
      <c r="H16" s="43">
        <f t="shared" si="2"/>
        <v>572007.59999999986</v>
      </c>
      <c r="I16" s="43">
        <v>4455.2</v>
      </c>
      <c r="J16" s="43">
        <v>123737</v>
      </c>
      <c r="K16" s="45">
        <v>2342.7000000000025</v>
      </c>
      <c r="L16" s="44" t="s">
        <v>1</v>
      </c>
      <c r="M16" s="44">
        <v>49269.1</v>
      </c>
      <c r="N16" s="44">
        <f t="shared" si="3"/>
        <v>179804</v>
      </c>
      <c r="O16" s="44">
        <f t="shared" si="4"/>
        <v>751811.59999999986</v>
      </c>
      <c r="P16" s="40"/>
      <c r="Q16" s="40"/>
    </row>
    <row r="17" spans="1:17" s="41" customFormat="1" x14ac:dyDescent="0.25">
      <c r="A17" s="42">
        <v>40330</v>
      </c>
      <c r="B17" s="43">
        <v>131110.6</v>
      </c>
      <c r="C17" s="43">
        <v>253277.9</v>
      </c>
      <c r="D17" s="44">
        <f t="shared" si="0"/>
        <v>384388.5</v>
      </c>
      <c r="E17" s="43">
        <v>127077.79999999997</v>
      </c>
      <c r="F17" s="44">
        <f t="shared" si="1"/>
        <v>511466.3</v>
      </c>
      <c r="G17" s="43">
        <v>87855.799999999988</v>
      </c>
      <c r="H17" s="43">
        <f t="shared" si="2"/>
        <v>599322.1</v>
      </c>
      <c r="I17" s="43">
        <v>5313.2</v>
      </c>
      <c r="J17" s="43">
        <v>133172.20000000001</v>
      </c>
      <c r="K17" s="45">
        <v>-2224.0000000000009</v>
      </c>
      <c r="L17" s="44" t="s">
        <v>1</v>
      </c>
      <c r="M17" s="44">
        <v>29726.7</v>
      </c>
      <c r="N17" s="44">
        <f t="shared" si="3"/>
        <v>165988.10000000003</v>
      </c>
      <c r="O17" s="44">
        <f t="shared" si="4"/>
        <v>765310.2</v>
      </c>
      <c r="P17" s="40"/>
      <c r="Q17" s="40"/>
    </row>
    <row r="18" spans="1:17" s="41" customFormat="1" x14ac:dyDescent="0.25">
      <c r="A18" s="42">
        <v>40422</v>
      </c>
      <c r="B18" s="43">
        <v>132533.90000000002</v>
      </c>
      <c r="C18" s="43">
        <v>281440.7</v>
      </c>
      <c r="D18" s="44">
        <f t="shared" si="0"/>
        <v>413974.60000000003</v>
      </c>
      <c r="E18" s="43">
        <v>135496.70000000004</v>
      </c>
      <c r="F18" s="44">
        <f t="shared" si="1"/>
        <v>549471.30000000005</v>
      </c>
      <c r="G18" s="43">
        <v>87672.000000000015</v>
      </c>
      <c r="H18" s="43">
        <f t="shared" si="2"/>
        <v>637143.30000000005</v>
      </c>
      <c r="I18" s="43">
        <v>6642.8</v>
      </c>
      <c r="J18" s="43">
        <v>137623.70000000001</v>
      </c>
      <c r="K18" s="45">
        <v>2085.0999999999985</v>
      </c>
      <c r="L18" s="44" t="s">
        <v>1</v>
      </c>
      <c r="M18" s="44">
        <v>26001</v>
      </c>
      <c r="N18" s="44">
        <f t="shared" si="3"/>
        <v>172352.6</v>
      </c>
      <c r="O18" s="44">
        <f t="shared" si="4"/>
        <v>809495.9</v>
      </c>
      <c r="P18" s="40"/>
      <c r="Q18" s="40"/>
    </row>
    <row r="19" spans="1:17" s="41" customFormat="1" x14ac:dyDescent="0.25">
      <c r="A19" s="42">
        <v>40513</v>
      </c>
      <c r="B19" s="43">
        <v>138053.90000000002</v>
      </c>
      <c r="C19" s="43">
        <v>325647.41550299997</v>
      </c>
      <c r="D19" s="44">
        <f t="shared" si="0"/>
        <v>463701.31550299999</v>
      </c>
      <c r="E19" s="43">
        <v>153042.70000000001</v>
      </c>
      <c r="F19" s="44">
        <f t="shared" si="1"/>
        <v>616744.015503</v>
      </c>
      <c r="G19" s="43">
        <v>89619.9</v>
      </c>
      <c r="H19" s="43">
        <f t="shared" si="2"/>
        <v>706363.91550300003</v>
      </c>
      <c r="I19" s="43">
        <v>10515.6</v>
      </c>
      <c r="J19" s="43">
        <v>172514.8</v>
      </c>
      <c r="K19" s="45">
        <v>4306.184497000002</v>
      </c>
      <c r="L19" s="44" t="s">
        <v>1</v>
      </c>
      <c r="M19" s="44">
        <v>40475.69999999999</v>
      </c>
      <c r="N19" s="44">
        <f t="shared" si="3"/>
        <v>227812.28449699999</v>
      </c>
      <c r="O19" s="44">
        <f t="shared" si="4"/>
        <v>934176.2</v>
      </c>
      <c r="P19" s="40"/>
      <c r="Q19" s="40"/>
    </row>
    <row r="20" spans="1:17" s="41" customFormat="1" x14ac:dyDescent="0.25">
      <c r="A20" s="42">
        <v>40603</v>
      </c>
      <c r="B20" s="43">
        <v>131315.125</v>
      </c>
      <c r="C20" s="43">
        <v>332429.51628799998</v>
      </c>
      <c r="D20" s="44">
        <f t="shared" si="0"/>
        <v>463744.64128799998</v>
      </c>
      <c r="E20" s="43">
        <v>155211.87500000003</v>
      </c>
      <c r="F20" s="44">
        <f t="shared" si="1"/>
        <v>618956.51628800004</v>
      </c>
      <c r="G20" s="43">
        <v>73827.799999999945</v>
      </c>
      <c r="H20" s="43">
        <f t="shared" si="2"/>
        <v>692784.31628799997</v>
      </c>
      <c r="I20" s="43">
        <v>8476.4</v>
      </c>
      <c r="J20" s="43">
        <v>185645</v>
      </c>
      <c r="K20" s="45">
        <v>12609.658712000015</v>
      </c>
      <c r="L20" s="44" t="s">
        <v>1</v>
      </c>
      <c r="M20" s="44">
        <v>24337.974999999995</v>
      </c>
      <c r="N20" s="44">
        <f t="shared" si="3"/>
        <v>231069.033712</v>
      </c>
      <c r="O20" s="44">
        <f t="shared" si="4"/>
        <v>923853.35</v>
      </c>
      <c r="P20" s="40"/>
      <c r="Q20" s="40"/>
    </row>
    <row r="21" spans="1:17" s="41" customFormat="1" x14ac:dyDescent="0.25">
      <c r="A21" s="42">
        <v>40695</v>
      </c>
      <c r="B21" s="43">
        <v>153431.15000000002</v>
      </c>
      <c r="C21" s="43">
        <v>329456.90872500004</v>
      </c>
      <c r="D21" s="44">
        <f t="shared" si="0"/>
        <v>482888.05872500007</v>
      </c>
      <c r="E21" s="43">
        <v>168226.65</v>
      </c>
      <c r="F21" s="44">
        <f t="shared" si="1"/>
        <v>651114.70872500003</v>
      </c>
      <c r="G21" s="43">
        <v>77501.099999999991</v>
      </c>
      <c r="H21" s="43">
        <f t="shared" si="2"/>
        <v>728615.80872500001</v>
      </c>
      <c r="I21" s="43">
        <v>6058.6</v>
      </c>
      <c r="J21" s="43">
        <v>196864.30000000002</v>
      </c>
      <c r="K21" s="45">
        <v>17742.241274999993</v>
      </c>
      <c r="L21" s="44" t="s">
        <v>1</v>
      </c>
      <c r="M21" s="44">
        <v>19009.550000000017</v>
      </c>
      <c r="N21" s="44">
        <f t="shared" si="3"/>
        <v>239674.69127500002</v>
      </c>
      <c r="O21" s="44">
        <f t="shared" si="4"/>
        <v>968290.5</v>
      </c>
      <c r="P21" s="40"/>
      <c r="Q21" s="40"/>
    </row>
    <row r="22" spans="1:17" s="41" customFormat="1" x14ac:dyDescent="0.25">
      <c r="A22" s="42">
        <v>40787</v>
      </c>
      <c r="B22" s="43">
        <v>150169.17500000002</v>
      </c>
      <c r="C22" s="43">
        <v>309630.78333333338</v>
      </c>
      <c r="D22" s="44">
        <f t="shared" si="0"/>
        <v>459799.95833333337</v>
      </c>
      <c r="E22" s="43">
        <v>183595.02499999999</v>
      </c>
      <c r="F22" s="44">
        <f t="shared" si="1"/>
        <v>643394.9833333334</v>
      </c>
      <c r="G22" s="43">
        <v>83265.499999999985</v>
      </c>
      <c r="H22" s="43">
        <f t="shared" si="2"/>
        <v>726660.4833333334</v>
      </c>
      <c r="I22" s="43">
        <v>7790</v>
      </c>
      <c r="J22" s="43">
        <v>210105.59999999998</v>
      </c>
      <c r="K22" s="45">
        <v>7123.7750000000087</v>
      </c>
      <c r="L22" s="44" t="s">
        <v>1</v>
      </c>
      <c r="M22" s="44">
        <v>19506.641666666656</v>
      </c>
      <c r="N22" s="44">
        <f t="shared" si="3"/>
        <v>244526.01666666666</v>
      </c>
      <c r="O22" s="44">
        <f t="shared" si="4"/>
        <v>971186.5</v>
      </c>
      <c r="P22" s="40"/>
      <c r="Q22" s="40"/>
    </row>
    <row r="23" spans="1:17" s="41" customFormat="1" x14ac:dyDescent="0.25">
      <c r="A23" s="42">
        <v>40878</v>
      </c>
      <c r="B23" s="43">
        <v>152063.9</v>
      </c>
      <c r="C23" s="43">
        <v>324233.86666666658</v>
      </c>
      <c r="D23" s="44">
        <f t="shared" si="0"/>
        <v>476297.7666666666</v>
      </c>
      <c r="E23" s="43">
        <v>190372.39999999997</v>
      </c>
      <c r="F23" s="44">
        <f t="shared" si="1"/>
        <v>666670.16666666651</v>
      </c>
      <c r="G23" s="43">
        <v>89131.400000000009</v>
      </c>
      <c r="H23" s="43">
        <f t="shared" si="2"/>
        <v>755801.56666666653</v>
      </c>
      <c r="I23" s="43">
        <v>12302.2</v>
      </c>
      <c r="J23" s="43">
        <v>216433.19999999998</v>
      </c>
      <c r="K23" s="45">
        <v>11012.400000000005</v>
      </c>
      <c r="L23" s="44" t="s">
        <v>1</v>
      </c>
      <c r="M23" s="44">
        <v>58662.633333333324</v>
      </c>
      <c r="N23" s="44">
        <f t="shared" si="3"/>
        <v>298410.43333333329</v>
      </c>
      <c r="O23" s="44">
        <f t="shared" si="4"/>
        <v>1054211.9999999998</v>
      </c>
      <c r="P23" s="40"/>
      <c r="Q23" s="40"/>
    </row>
    <row r="24" spans="1:17" s="41" customFormat="1" x14ac:dyDescent="0.25">
      <c r="A24" s="42">
        <v>40969</v>
      </c>
      <c r="B24" s="43">
        <v>145877.12499999997</v>
      </c>
      <c r="C24" s="43">
        <v>316120.97500000003</v>
      </c>
      <c r="D24" s="44">
        <f t="shared" si="0"/>
        <v>461998.1</v>
      </c>
      <c r="E24" s="43">
        <v>187065.34999999998</v>
      </c>
      <c r="F24" s="44">
        <f t="shared" si="1"/>
        <v>649063.44999999995</v>
      </c>
      <c r="G24" s="43">
        <v>93410.300000000017</v>
      </c>
      <c r="H24" s="43">
        <f t="shared" si="2"/>
        <v>742473.75</v>
      </c>
      <c r="I24" s="43">
        <v>6964.2</v>
      </c>
      <c r="J24" s="43">
        <v>220656.02499999999</v>
      </c>
      <c r="K24" s="45">
        <v>1323.625</v>
      </c>
      <c r="L24" s="44" t="s">
        <v>1</v>
      </c>
      <c r="M24" s="44">
        <v>11271.950000000013</v>
      </c>
      <c r="N24" s="44">
        <f t="shared" si="3"/>
        <v>240215.80000000002</v>
      </c>
      <c r="O24" s="44">
        <f t="shared" si="4"/>
        <v>982689.55</v>
      </c>
      <c r="P24" s="40"/>
      <c r="Q24" s="40"/>
    </row>
    <row r="25" spans="1:17" s="41" customFormat="1" x14ac:dyDescent="0.25">
      <c r="A25" s="42">
        <v>41061</v>
      </c>
      <c r="B25" s="43">
        <v>162900.85</v>
      </c>
      <c r="C25" s="43">
        <v>313118.61951733328</v>
      </c>
      <c r="D25" s="44">
        <f t="shared" si="0"/>
        <v>476019.46951733332</v>
      </c>
      <c r="E25" s="43">
        <v>188046.3</v>
      </c>
      <c r="F25" s="44">
        <f t="shared" si="1"/>
        <v>664065.76951733325</v>
      </c>
      <c r="G25" s="43">
        <v>101671.69999999997</v>
      </c>
      <c r="H25" s="43">
        <f t="shared" si="2"/>
        <v>765737.4695173332</v>
      </c>
      <c r="I25" s="43">
        <v>9147.7000000000007</v>
      </c>
      <c r="J25" s="43">
        <v>234618.85000000003</v>
      </c>
      <c r="K25" s="45">
        <v>8876.013816000006</v>
      </c>
      <c r="L25" s="44" t="s">
        <v>1</v>
      </c>
      <c r="M25" s="44">
        <v>12453.466666666649</v>
      </c>
      <c r="N25" s="44">
        <f t="shared" si="3"/>
        <v>265096.03048266674</v>
      </c>
      <c r="O25" s="44">
        <f t="shared" si="4"/>
        <v>1030833.5</v>
      </c>
      <c r="P25" s="40"/>
      <c r="Q25" s="40"/>
    </row>
    <row r="26" spans="1:17" s="41" customFormat="1" x14ac:dyDescent="0.25">
      <c r="A26" s="42">
        <v>41153</v>
      </c>
      <c r="B26" s="43">
        <v>160488.27499999997</v>
      </c>
      <c r="C26" s="43">
        <v>325976.74166666681</v>
      </c>
      <c r="D26" s="44">
        <f t="shared" si="0"/>
        <v>486465.01666666678</v>
      </c>
      <c r="E26" s="43">
        <v>192660.69999999998</v>
      </c>
      <c r="F26" s="44">
        <f t="shared" si="1"/>
        <v>679125.71666666679</v>
      </c>
      <c r="G26" s="43">
        <v>129937.04999999999</v>
      </c>
      <c r="H26" s="43">
        <f t="shared" si="2"/>
        <v>809062.76666666684</v>
      </c>
      <c r="I26" s="43">
        <v>8142</v>
      </c>
      <c r="J26" s="43">
        <v>256688.17500000002</v>
      </c>
      <c r="K26" s="45">
        <v>-7545.9249999999993</v>
      </c>
      <c r="L26" s="44" t="s">
        <v>1</v>
      </c>
      <c r="M26" s="44">
        <v>8607.0833333333485</v>
      </c>
      <c r="N26" s="44">
        <f t="shared" si="3"/>
        <v>265891.33333333343</v>
      </c>
      <c r="O26" s="44">
        <f t="shared" si="4"/>
        <v>1074954.1000000003</v>
      </c>
      <c r="P26" s="40"/>
      <c r="Q26" s="40"/>
    </row>
    <row r="27" spans="1:17" s="41" customFormat="1" x14ac:dyDescent="0.25">
      <c r="A27" s="42">
        <v>41244</v>
      </c>
      <c r="B27" s="43">
        <v>170995.69999999998</v>
      </c>
      <c r="C27" s="43">
        <v>351213.60000000003</v>
      </c>
      <c r="D27" s="44">
        <f t="shared" si="0"/>
        <v>522209.30000000005</v>
      </c>
      <c r="E27" s="43">
        <v>221036.7</v>
      </c>
      <c r="F27" s="44">
        <f t="shared" si="1"/>
        <v>743246</v>
      </c>
      <c r="G27" s="43">
        <v>134007.29999999999</v>
      </c>
      <c r="H27" s="43">
        <f t="shared" si="2"/>
        <v>877253.3</v>
      </c>
      <c r="I27" s="43">
        <v>15658.2</v>
      </c>
      <c r="J27" s="43">
        <v>271963.90000000002</v>
      </c>
      <c r="K27" s="45">
        <v>2397.2999999999884</v>
      </c>
      <c r="L27" s="44" t="s">
        <v>1</v>
      </c>
      <c r="M27" s="44">
        <v>14404.000000000002</v>
      </c>
      <c r="N27" s="44">
        <f t="shared" si="3"/>
        <v>304423.40000000002</v>
      </c>
      <c r="O27" s="44">
        <f t="shared" si="4"/>
        <v>1181676.7000000002</v>
      </c>
      <c r="P27" s="40"/>
      <c r="Q27" s="40"/>
    </row>
    <row r="28" spans="1:17" s="41" customFormat="1" x14ac:dyDescent="0.25">
      <c r="A28" s="42">
        <v>41334</v>
      </c>
      <c r="B28" s="43">
        <v>164162.25</v>
      </c>
      <c r="C28" s="43">
        <v>356362.55000000005</v>
      </c>
      <c r="D28" s="44">
        <f t="shared" si="0"/>
        <v>520524.80000000005</v>
      </c>
      <c r="E28" s="43">
        <v>231016.72499999998</v>
      </c>
      <c r="F28" s="44">
        <f t="shared" si="1"/>
        <v>751541.52500000002</v>
      </c>
      <c r="G28" s="43">
        <v>142356.44999999995</v>
      </c>
      <c r="H28" s="43">
        <f t="shared" si="2"/>
        <v>893897.97499999998</v>
      </c>
      <c r="I28" s="43">
        <v>8762.2000000000007</v>
      </c>
      <c r="J28" s="43">
        <v>280819.80000000005</v>
      </c>
      <c r="K28" s="45">
        <v>2894.7500000000146</v>
      </c>
      <c r="L28" s="44" t="s">
        <v>1</v>
      </c>
      <c r="M28" s="44">
        <v>1776.2250000000056</v>
      </c>
      <c r="N28" s="44">
        <f t="shared" si="3"/>
        <v>294252.97500000003</v>
      </c>
      <c r="O28" s="44">
        <f t="shared" si="4"/>
        <v>1188150.95</v>
      </c>
      <c r="P28" s="40"/>
      <c r="Q28" s="40"/>
    </row>
    <row r="29" spans="1:17" s="41" customFormat="1" x14ac:dyDescent="0.25">
      <c r="A29" s="42">
        <v>41426</v>
      </c>
      <c r="B29" s="43">
        <v>177850.59999999998</v>
      </c>
      <c r="C29" s="43">
        <v>369692.89999999985</v>
      </c>
      <c r="D29" s="44">
        <f t="shared" si="0"/>
        <v>547543.49999999977</v>
      </c>
      <c r="E29" s="43">
        <v>244693.94999999995</v>
      </c>
      <c r="F29" s="44">
        <f t="shared" si="1"/>
        <v>792237.44999999972</v>
      </c>
      <c r="G29" s="43">
        <v>135685.39999999997</v>
      </c>
      <c r="H29" s="43">
        <f t="shared" si="2"/>
        <v>927922.84999999963</v>
      </c>
      <c r="I29" s="43">
        <v>3846.6</v>
      </c>
      <c r="J29" s="43">
        <v>280510.90000000002</v>
      </c>
      <c r="K29" s="45">
        <v>-1876.8999999999851</v>
      </c>
      <c r="L29" s="44" t="s">
        <v>1</v>
      </c>
      <c r="M29" s="44">
        <v>-9670.9499999999862</v>
      </c>
      <c r="N29" s="44">
        <f t="shared" si="3"/>
        <v>272809.65000000002</v>
      </c>
      <c r="O29" s="44">
        <f t="shared" si="4"/>
        <v>1200732.4999999995</v>
      </c>
      <c r="P29" s="40"/>
      <c r="Q29" s="40"/>
    </row>
    <row r="30" spans="1:17" s="41" customFormat="1" x14ac:dyDescent="0.25">
      <c r="A30" s="42">
        <v>41518</v>
      </c>
      <c r="B30" s="43">
        <v>172463.65</v>
      </c>
      <c r="C30" s="43">
        <v>393038.25</v>
      </c>
      <c r="D30" s="44">
        <f t="shared" si="0"/>
        <v>565501.9</v>
      </c>
      <c r="E30" s="43">
        <v>256838.42499999999</v>
      </c>
      <c r="F30" s="44">
        <f t="shared" si="1"/>
        <v>822340.32499999995</v>
      </c>
      <c r="G30" s="43">
        <v>134125.99999999997</v>
      </c>
      <c r="H30" s="43">
        <f t="shared" si="2"/>
        <v>956466.32499999995</v>
      </c>
      <c r="I30" s="43">
        <v>3616.6</v>
      </c>
      <c r="J30" s="43">
        <v>282852.2</v>
      </c>
      <c r="K30" s="45">
        <v>-8421.3500000000076</v>
      </c>
      <c r="L30" s="44" t="s">
        <v>1</v>
      </c>
      <c r="M30" s="44">
        <v>17850.075000000008</v>
      </c>
      <c r="N30" s="44">
        <f t="shared" si="3"/>
        <v>295897.52499999997</v>
      </c>
      <c r="O30" s="44">
        <f t="shared" si="4"/>
        <v>1252363.8499999999</v>
      </c>
      <c r="P30" s="40"/>
      <c r="Q30" s="40"/>
    </row>
    <row r="31" spans="1:17" s="41" customFormat="1" x14ac:dyDescent="0.25">
      <c r="A31" s="42">
        <v>41609</v>
      </c>
      <c r="B31" s="43">
        <v>184204.80000000002</v>
      </c>
      <c r="C31" s="43">
        <v>402424.5</v>
      </c>
      <c r="D31" s="44">
        <f t="shared" si="0"/>
        <v>586629.30000000005</v>
      </c>
      <c r="E31" s="43">
        <v>264023.3</v>
      </c>
      <c r="F31" s="44">
        <f t="shared" si="1"/>
        <v>850652.60000000009</v>
      </c>
      <c r="G31" s="43">
        <v>136096.19999999998</v>
      </c>
      <c r="H31" s="43">
        <f t="shared" si="2"/>
        <v>986748.8</v>
      </c>
      <c r="I31" s="43">
        <v>7533</v>
      </c>
      <c r="J31" s="43">
        <v>290526</v>
      </c>
      <c r="K31" s="45">
        <v>-4717.4000000000124</v>
      </c>
      <c r="L31" s="44"/>
      <c r="M31" s="44">
        <v>4645.9000000000397</v>
      </c>
      <c r="N31" s="44">
        <f t="shared" si="3"/>
        <v>297987.5</v>
      </c>
      <c r="O31" s="44">
        <f t="shared" si="4"/>
        <v>1284736.3</v>
      </c>
      <c r="P31" s="40"/>
      <c r="Q31" s="40"/>
    </row>
    <row r="32" spans="1:17" s="41" customFormat="1" x14ac:dyDescent="0.25">
      <c r="A32" s="42">
        <v>41699</v>
      </c>
      <c r="B32" s="43">
        <v>169547.19999999998</v>
      </c>
      <c r="C32" s="43">
        <v>383013.09999999992</v>
      </c>
      <c r="D32" s="44">
        <f t="shared" si="0"/>
        <v>552560.29999999993</v>
      </c>
      <c r="E32" s="43">
        <v>285613.15000000002</v>
      </c>
      <c r="F32" s="44">
        <f t="shared" si="1"/>
        <v>838173.45</v>
      </c>
      <c r="G32" s="43">
        <v>150060.39999999991</v>
      </c>
      <c r="H32" s="43">
        <f t="shared" si="2"/>
        <v>988233.84999999986</v>
      </c>
      <c r="I32" s="43">
        <v>6602.2</v>
      </c>
      <c r="J32" s="43">
        <v>289554.22499999998</v>
      </c>
      <c r="K32" s="45">
        <v>-9090.8500000000186</v>
      </c>
      <c r="L32" s="44"/>
      <c r="M32" s="44">
        <v>339.02500000002533</v>
      </c>
      <c r="N32" s="44">
        <f t="shared" si="3"/>
        <v>287404.59999999998</v>
      </c>
      <c r="O32" s="44">
        <f t="shared" si="4"/>
        <v>1275638.4499999997</v>
      </c>
      <c r="P32" s="40"/>
      <c r="Q32" s="40"/>
    </row>
    <row r="33" spans="1:17" s="41" customFormat="1" x14ac:dyDescent="0.25">
      <c r="A33" s="42">
        <v>41791</v>
      </c>
      <c r="B33" s="43">
        <v>191954.09999999998</v>
      </c>
      <c r="C33" s="43">
        <v>422341.60000000003</v>
      </c>
      <c r="D33" s="44">
        <f t="shared" si="0"/>
        <v>614295.69999999995</v>
      </c>
      <c r="E33" s="43">
        <v>290332</v>
      </c>
      <c r="F33" s="44">
        <f t="shared" si="1"/>
        <v>904627.7</v>
      </c>
      <c r="G33" s="43">
        <v>145971.70000000001</v>
      </c>
      <c r="H33" s="43">
        <f t="shared" si="2"/>
        <v>1050599.3999999999</v>
      </c>
      <c r="I33" s="43">
        <v>2743.8</v>
      </c>
      <c r="J33" s="43">
        <v>326418.64999999997</v>
      </c>
      <c r="K33" s="45">
        <v>-1666.1999999999935</v>
      </c>
      <c r="L33" s="44"/>
      <c r="M33" s="44">
        <v>-21981.850000000006</v>
      </c>
      <c r="N33" s="44">
        <f t="shared" si="3"/>
        <v>305514.39999999991</v>
      </c>
      <c r="O33" s="44">
        <f t="shared" si="4"/>
        <v>1356113.7999999998</v>
      </c>
      <c r="P33" s="40"/>
      <c r="Q33" s="40"/>
    </row>
    <row r="34" spans="1:17" s="41" customFormat="1" x14ac:dyDescent="0.25">
      <c r="A34" s="42">
        <v>41883</v>
      </c>
      <c r="B34" s="43">
        <v>186501.79166666666</v>
      </c>
      <c r="C34" s="43">
        <v>430359.05277777778</v>
      </c>
      <c r="D34" s="44">
        <f t="shared" si="0"/>
        <v>616860.8444444444</v>
      </c>
      <c r="E34" s="43">
        <v>286361.9611111111</v>
      </c>
      <c r="F34" s="44">
        <f t="shared" si="1"/>
        <v>903222.8055555555</v>
      </c>
      <c r="G34" s="43">
        <v>149361.39999999991</v>
      </c>
      <c r="H34" s="43">
        <f t="shared" si="2"/>
        <v>1052584.2055555554</v>
      </c>
      <c r="I34" s="43">
        <v>8443.4</v>
      </c>
      <c r="J34" s="43">
        <v>335103.93888888892</v>
      </c>
      <c r="K34" s="45">
        <v>-23162.602777777782</v>
      </c>
      <c r="L34" s="44"/>
      <c r="M34" s="44">
        <v>-35086.952777777733</v>
      </c>
      <c r="N34" s="44">
        <f t="shared" si="3"/>
        <v>285297.78333333344</v>
      </c>
      <c r="O34" s="44">
        <f t="shared" si="4"/>
        <v>1337881.9888888889</v>
      </c>
      <c r="P34" s="40"/>
      <c r="Q34" s="40"/>
    </row>
    <row r="35" spans="1:17" s="41" customFormat="1" x14ac:dyDescent="0.25">
      <c r="A35" s="42">
        <v>41974</v>
      </c>
      <c r="B35" s="43">
        <v>195557.80000000002</v>
      </c>
      <c r="C35" s="43">
        <v>458310.60000000003</v>
      </c>
      <c r="D35" s="44">
        <f t="shared" si="0"/>
        <v>653868.4</v>
      </c>
      <c r="E35" s="43">
        <v>288594.30000000005</v>
      </c>
      <c r="F35" s="44">
        <f t="shared" si="1"/>
        <v>942462.70000000007</v>
      </c>
      <c r="G35" s="43">
        <v>164626.70000000004</v>
      </c>
      <c r="H35" s="43">
        <f t="shared" si="2"/>
        <v>1107089.4000000001</v>
      </c>
      <c r="I35" s="43">
        <v>9222.6</v>
      </c>
      <c r="J35" s="43">
        <v>357476.6</v>
      </c>
      <c r="K35" s="45">
        <v>-2478.5999999999822</v>
      </c>
      <c r="L35" s="44"/>
      <c r="M35" s="44">
        <v>-48695.8</v>
      </c>
      <c r="N35" s="44">
        <f t="shared" si="3"/>
        <v>315524.8</v>
      </c>
      <c r="O35" s="44">
        <f t="shared" si="4"/>
        <v>1422614.2000000002</v>
      </c>
      <c r="P35" s="40"/>
      <c r="Q35" s="40"/>
    </row>
    <row r="36" spans="1:17" s="41" customFormat="1" x14ac:dyDescent="0.25">
      <c r="A36" s="42">
        <v>42064</v>
      </c>
      <c r="B36" s="43">
        <v>190524.90000000002</v>
      </c>
      <c r="C36" s="43">
        <v>418133.04999999993</v>
      </c>
      <c r="D36" s="44">
        <f t="shared" si="0"/>
        <v>608657.94999999995</v>
      </c>
      <c r="E36" s="43">
        <v>306019.20000000007</v>
      </c>
      <c r="F36" s="44">
        <f t="shared" si="1"/>
        <v>914677.15</v>
      </c>
      <c r="G36" s="43">
        <v>149561.5</v>
      </c>
      <c r="H36" s="43">
        <f t="shared" si="2"/>
        <v>1064238.6499999999</v>
      </c>
      <c r="I36" s="43">
        <v>10123.599999999999</v>
      </c>
      <c r="J36" s="43">
        <v>359855.25</v>
      </c>
      <c r="K36" s="45">
        <v>-16283.000000000018</v>
      </c>
      <c r="L36" s="44"/>
      <c r="M36" s="44">
        <v>-66300.700000000055</v>
      </c>
      <c r="N36" s="44">
        <f t="shared" si="3"/>
        <v>287395.14999999991</v>
      </c>
      <c r="O36" s="44">
        <f t="shared" si="4"/>
        <v>1351633.7999999998</v>
      </c>
      <c r="P36" s="40"/>
      <c r="Q36" s="40"/>
    </row>
    <row r="37" spans="1:17" s="41" customFormat="1" x14ac:dyDescent="0.25">
      <c r="A37" s="42">
        <v>42156</v>
      </c>
      <c r="B37" s="43">
        <v>221510.5</v>
      </c>
      <c r="C37" s="43">
        <v>431261.09999999986</v>
      </c>
      <c r="D37" s="44">
        <f t="shared" si="0"/>
        <v>652771.59999999986</v>
      </c>
      <c r="E37" s="43">
        <v>315064.59999999986</v>
      </c>
      <c r="F37" s="44">
        <f t="shared" si="1"/>
        <v>967836.19999999972</v>
      </c>
      <c r="G37" s="43">
        <v>136241.59999999995</v>
      </c>
      <c r="H37" s="43">
        <f t="shared" si="2"/>
        <v>1104077.7999999996</v>
      </c>
      <c r="I37" s="43">
        <v>1293.3</v>
      </c>
      <c r="J37" s="43">
        <v>365687.6</v>
      </c>
      <c r="K37" s="45">
        <v>-9549.3999999999942</v>
      </c>
      <c r="L37" s="44"/>
      <c r="M37" s="44">
        <v>-61862.599999999926</v>
      </c>
      <c r="N37" s="44">
        <f t="shared" si="3"/>
        <v>295568.90000000008</v>
      </c>
      <c r="O37" s="44">
        <f t="shared" si="4"/>
        <v>1399646.6999999997</v>
      </c>
      <c r="P37" s="40"/>
      <c r="Q37" s="40"/>
    </row>
    <row r="38" spans="1:17" s="41" customFormat="1" x14ac:dyDescent="0.25">
      <c r="A38" s="42">
        <v>42248</v>
      </c>
      <c r="B38" s="43">
        <v>185946.70833333334</v>
      </c>
      <c r="C38" s="43">
        <v>458469.11111111112</v>
      </c>
      <c r="D38" s="44">
        <f t="shared" si="0"/>
        <v>644415.8194444445</v>
      </c>
      <c r="E38" s="43">
        <v>322042.07499999995</v>
      </c>
      <c r="F38" s="44">
        <f t="shared" si="1"/>
        <v>966457.89444444445</v>
      </c>
      <c r="G38" s="43">
        <v>140695.09999999992</v>
      </c>
      <c r="H38" s="43">
        <f t="shared" si="2"/>
        <v>1107152.9944444443</v>
      </c>
      <c r="I38" s="43">
        <v>1252.3</v>
      </c>
      <c r="J38" s="43">
        <v>373120.84166666667</v>
      </c>
      <c r="K38" s="45">
        <v>-12752.83055555556</v>
      </c>
      <c r="L38" s="44"/>
      <c r="M38" s="44">
        <v>-51284.072222222181</v>
      </c>
      <c r="N38" s="44">
        <f t="shared" si="3"/>
        <v>310336.23888888891</v>
      </c>
      <c r="O38" s="44">
        <f t="shared" si="4"/>
        <v>1417489.2333333332</v>
      </c>
      <c r="P38" s="40"/>
      <c r="Q38" s="40"/>
    </row>
    <row r="39" spans="1:17" s="41" customFormat="1" x14ac:dyDescent="0.25">
      <c r="A39" s="42">
        <v>42339</v>
      </c>
      <c r="B39" s="43">
        <v>202888.4</v>
      </c>
      <c r="C39" s="43">
        <v>440851.1999999999</v>
      </c>
      <c r="D39" s="44">
        <f t="shared" si="0"/>
        <v>643739.59999999986</v>
      </c>
      <c r="E39" s="43">
        <v>327388.60000000003</v>
      </c>
      <c r="F39" s="44">
        <f t="shared" si="1"/>
        <v>971128.2</v>
      </c>
      <c r="G39" s="43">
        <v>135251.80000000002</v>
      </c>
      <c r="H39" s="43">
        <f t="shared" si="2"/>
        <v>1106380</v>
      </c>
      <c r="I39" s="43">
        <v>5645.1</v>
      </c>
      <c r="J39" s="43">
        <v>386204.69999999995</v>
      </c>
      <c r="K39" s="45">
        <v>-8712.7000000000025</v>
      </c>
      <c r="L39" s="44"/>
      <c r="M39" s="44">
        <v>-58999.399999999972</v>
      </c>
      <c r="N39" s="44">
        <f t="shared" si="3"/>
        <v>324137.69999999995</v>
      </c>
      <c r="O39" s="44">
        <f t="shared" si="4"/>
        <v>1430517.7</v>
      </c>
      <c r="P39" s="40"/>
      <c r="Q39" s="40"/>
    </row>
    <row r="40" spans="1:17" s="41" customFormat="1" x14ac:dyDescent="0.25">
      <c r="A40" s="42">
        <v>42430</v>
      </c>
      <c r="B40" s="43">
        <v>188968.15</v>
      </c>
      <c r="C40" s="43">
        <v>463550.65</v>
      </c>
      <c r="D40" s="44">
        <f t="shared" si="0"/>
        <v>652518.80000000005</v>
      </c>
      <c r="E40" s="43">
        <v>308660.29999999993</v>
      </c>
      <c r="F40" s="44">
        <f t="shared" si="1"/>
        <v>961179.1</v>
      </c>
      <c r="G40" s="43">
        <v>118414.49999999997</v>
      </c>
      <c r="H40" s="43">
        <f t="shared" si="2"/>
        <v>1079593.5999999999</v>
      </c>
      <c r="I40" s="43">
        <v>5204</v>
      </c>
      <c r="J40" s="43">
        <v>381137.07499999995</v>
      </c>
      <c r="K40" s="45">
        <v>-18118.075000000012</v>
      </c>
      <c r="L40" s="44"/>
      <c r="M40" s="44">
        <v>-49271.325000000004</v>
      </c>
      <c r="N40" s="44">
        <f t="shared" si="3"/>
        <v>318951.67499999993</v>
      </c>
      <c r="O40" s="44">
        <f t="shared" si="4"/>
        <v>1398545.2749999999</v>
      </c>
      <c r="P40" s="40"/>
      <c r="Q40" s="40"/>
    </row>
    <row r="41" spans="1:17" s="41" customFormat="1" x14ac:dyDescent="0.25">
      <c r="A41" s="42">
        <v>42522</v>
      </c>
      <c r="B41" s="43">
        <v>224427.69999999998</v>
      </c>
      <c r="C41" s="43">
        <v>493677.1</v>
      </c>
      <c r="D41" s="44">
        <f t="shared" si="0"/>
        <v>718104.79999999993</v>
      </c>
      <c r="E41" s="43">
        <v>290293.49999999994</v>
      </c>
      <c r="F41" s="44">
        <f t="shared" si="1"/>
        <v>1008398.2999999998</v>
      </c>
      <c r="G41" s="43">
        <v>113982</v>
      </c>
      <c r="H41" s="43">
        <f t="shared" si="2"/>
        <v>1122380.2999999998</v>
      </c>
      <c r="I41" s="43">
        <v>5535.4</v>
      </c>
      <c r="J41" s="43">
        <v>394415.35</v>
      </c>
      <c r="K41" s="45">
        <v>-8850.7500000000146</v>
      </c>
      <c r="L41" s="44"/>
      <c r="M41" s="44">
        <v>-26779.250000000036</v>
      </c>
      <c r="N41" s="44">
        <f t="shared" si="3"/>
        <v>364320.74999999994</v>
      </c>
      <c r="O41" s="44">
        <f t="shared" si="4"/>
        <v>1486701.0499999998</v>
      </c>
      <c r="P41" s="40"/>
      <c r="Q41" s="40"/>
    </row>
    <row r="42" spans="1:17" s="41" customFormat="1" x14ac:dyDescent="0.25">
      <c r="A42" s="42">
        <v>42614</v>
      </c>
      <c r="B42" s="43">
        <v>218884.8</v>
      </c>
      <c r="C42" s="43">
        <v>522711.89999999997</v>
      </c>
      <c r="D42" s="44">
        <f t="shared" si="0"/>
        <v>741596.7</v>
      </c>
      <c r="E42" s="43">
        <v>288204.5</v>
      </c>
      <c r="F42" s="44">
        <f t="shared" si="1"/>
        <v>1029801.2</v>
      </c>
      <c r="G42" s="43">
        <v>107052.3</v>
      </c>
      <c r="H42" s="43">
        <f t="shared" si="2"/>
        <v>1136853.5</v>
      </c>
      <c r="I42" s="43">
        <v>5791.3</v>
      </c>
      <c r="J42" s="43">
        <v>397504.52499999997</v>
      </c>
      <c r="K42" s="45">
        <v>-1588.8250000000116</v>
      </c>
      <c r="L42" s="44"/>
      <c r="M42" s="44">
        <v>-20672.874999999964</v>
      </c>
      <c r="N42" s="44">
        <f t="shared" si="3"/>
        <v>381034.125</v>
      </c>
      <c r="O42" s="44">
        <f t="shared" si="4"/>
        <v>1517887.625</v>
      </c>
      <c r="P42" s="40"/>
      <c r="Q42" s="40"/>
    </row>
    <row r="43" spans="1:17" s="41" customFormat="1" x14ac:dyDescent="0.25">
      <c r="A43" s="42">
        <v>42705</v>
      </c>
      <c r="B43" s="43">
        <v>231253.8</v>
      </c>
      <c r="C43" s="43">
        <v>579093.39986500004</v>
      </c>
      <c r="D43" s="44">
        <f t="shared" si="0"/>
        <v>810347.19986500009</v>
      </c>
      <c r="E43" s="43">
        <v>282784.59999999998</v>
      </c>
      <c r="F43" s="44">
        <f t="shared" si="1"/>
        <v>1093131.7998649999</v>
      </c>
      <c r="G43" s="43">
        <v>93970.000135000024</v>
      </c>
      <c r="H43" s="43">
        <f t="shared" si="2"/>
        <v>1187101.8</v>
      </c>
      <c r="I43" s="43">
        <v>12385</v>
      </c>
      <c r="J43" s="43">
        <v>412697.8</v>
      </c>
      <c r="K43" s="45">
        <v>-4376.2000000000262</v>
      </c>
      <c r="L43" s="44"/>
      <c r="M43" s="44">
        <v>-17209.100000000042</v>
      </c>
      <c r="N43" s="44">
        <f t="shared" si="3"/>
        <v>403497.49999999994</v>
      </c>
      <c r="O43" s="44">
        <f t="shared" si="4"/>
        <v>1590599.3</v>
      </c>
      <c r="P43" s="40"/>
      <c r="Q43" s="40"/>
    </row>
    <row r="44" spans="1:17" s="41" customFormat="1" x14ac:dyDescent="0.25">
      <c r="A44" s="42">
        <v>42825</v>
      </c>
      <c r="B44" s="43">
        <v>229178.10000000003</v>
      </c>
      <c r="C44" s="43">
        <v>642469.65</v>
      </c>
      <c r="D44" s="44">
        <f t="shared" si="0"/>
        <v>871647.75</v>
      </c>
      <c r="E44" s="43">
        <v>306584.55</v>
      </c>
      <c r="F44" s="44">
        <f t="shared" si="1"/>
        <v>1178232.3</v>
      </c>
      <c r="G44" s="43">
        <v>121247.4</v>
      </c>
      <c r="H44" s="43">
        <f t="shared" si="2"/>
        <v>1299479.7</v>
      </c>
      <c r="I44" s="43">
        <v>24941.399999999998</v>
      </c>
      <c r="J44" s="43">
        <v>412105.35</v>
      </c>
      <c r="K44" s="45">
        <v>7031.8000000000757</v>
      </c>
      <c r="L44" s="44"/>
      <c r="M44" s="44">
        <v>-109406.20000000004</v>
      </c>
      <c r="N44" s="44">
        <f t="shared" si="3"/>
        <v>334672.34999999998</v>
      </c>
      <c r="O44" s="44">
        <f t="shared" si="4"/>
        <v>1634152.0499999998</v>
      </c>
      <c r="P44" s="40"/>
      <c r="Q44" s="40"/>
    </row>
    <row r="45" spans="1:17" s="41" customFormat="1" x14ac:dyDescent="0.25">
      <c r="A45" s="42">
        <v>42916</v>
      </c>
      <c r="B45" s="43">
        <v>261701.90000000002</v>
      </c>
      <c r="C45" s="43">
        <v>705438.70000000007</v>
      </c>
      <c r="D45" s="44">
        <f t="shared" si="0"/>
        <v>967140.60000000009</v>
      </c>
      <c r="E45" s="43">
        <v>309096.69999999995</v>
      </c>
      <c r="F45" s="44">
        <f t="shared" si="1"/>
        <v>1276237.3</v>
      </c>
      <c r="G45" s="43">
        <v>140815.79999999999</v>
      </c>
      <c r="H45" s="43">
        <f t="shared" si="2"/>
        <v>1417053.1</v>
      </c>
      <c r="I45" s="43">
        <v>28009</v>
      </c>
      <c r="J45" s="43">
        <v>425103</v>
      </c>
      <c r="K45" s="45">
        <v>-30492.099999999991</v>
      </c>
      <c r="L45" s="44"/>
      <c r="M45" s="44">
        <v>-111311.1</v>
      </c>
      <c r="N45" s="44">
        <f t="shared" si="3"/>
        <v>311308.80000000005</v>
      </c>
      <c r="O45" s="44">
        <f t="shared" si="4"/>
        <v>1728361.9000000001</v>
      </c>
      <c r="P45" s="40"/>
      <c r="Q45" s="40"/>
    </row>
    <row r="46" spans="1:17" s="41" customFormat="1" x14ac:dyDescent="0.25">
      <c r="A46" s="42">
        <v>43008</v>
      </c>
      <c r="B46" s="43">
        <v>250057.99999999997</v>
      </c>
      <c r="C46" s="43">
        <v>713705.45000000019</v>
      </c>
      <c r="D46" s="44">
        <f t="shared" si="0"/>
        <v>963763.45000000019</v>
      </c>
      <c r="E46" s="43">
        <v>322085.59999999998</v>
      </c>
      <c r="F46" s="44">
        <f t="shared" si="1"/>
        <v>1285849.0500000003</v>
      </c>
      <c r="G46" s="43">
        <v>142228.70000000001</v>
      </c>
      <c r="H46" s="43">
        <f t="shared" si="2"/>
        <v>1428077.7500000002</v>
      </c>
      <c r="I46" s="43">
        <v>32252.799999999999</v>
      </c>
      <c r="J46" s="43">
        <v>440549.10000000003</v>
      </c>
      <c r="K46" s="45">
        <v>5762.7999999999884</v>
      </c>
      <c r="L46" s="44"/>
      <c r="M46" s="44">
        <v>-124787.99999999999</v>
      </c>
      <c r="N46" s="44">
        <f t="shared" si="3"/>
        <v>353776.7</v>
      </c>
      <c r="O46" s="44">
        <f t="shared" si="4"/>
        <v>1781854.4500000002</v>
      </c>
      <c r="P46" s="40"/>
      <c r="Q46" s="40"/>
    </row>
    <row r="47" spans="1:17" s="41" customFormat="1" x14ac:dyDescent="0.25">
      <c r="A47" s="42">
        <v>43100</v>
      </c>
      <c r="B47" s="43">
        <v>263500.5</v>
      </c>
      <c r="C47" s="43">
        <v>732242.5</v>
      </c>
      <c r="D47" s="44">
        <f t="shared" ref="D47" si="5">SUM(B47:C47)</f>
        <v>995743</v>
      </c>
      <c r="E47" s="43">
        <v>345183.6</v>
      </c>
      <c r="F47" s="44">
        <f t="shared" si="1"/>
        <v>1340926.6000000001</v>
      </c>
      <c r="G47" s="43">
        <v>158586.29999999999</v>
      </c>
      <c r="H47" s="43">
        <f t="shared" si="2"/>
        <v>1499512.9000000001</v>
      </c>
      <c r="I47" s="43">
        <v>17665.900000000001</v>
      </c>
      <c r="J47" s="43">
        <v>418937.1</v>
      </c>
      <c r="K47" s="45">
        <v>-3474.2</v>
      </c>
      <c r="L47" s="44"/>
      <c r="M47" s="44">
        <v>-82075.5</v>
      </c>
      <c r="N47" s="44">
        <f t="shared" ref="N47" si="6">SUM(I47:M47)</f>
        <v>351053.3</v>
      </c>
      <c r="O47" s="44">
        <f t="shared" si="4"/>
        <v>1850566.2000000002</v>
      </c>
      <c r="P47" s="40"/>
      <c r="Q47" s="40"/>
    </row>
    <row r="48" spans="1:17" s="41" customFormat="1" x14ac:dyDescent="0.25">
      <c r="A48" s="42">
        <v>43190</v>
      </c>
      <c r="B48" s="43">
        <v>249515.69999999998</v>
      </c>
      <c r="C48" s="43">
        <v>788754.29999999993</v>
      </c>
      <c r="D48" s="44">
        <f t="shared" ref="D48:D55" si="7">SUM(B48:C48)</f>
        <v>1038269.9999999999</v>
      </c>
      <c r="E48" s="43">
        <v>366927.89999999991</v>
      </c>
      <c r="F48" s="44">
        <f t="shared" si="1"/>
        <v>1405197.9</v>
      </c>
      <c r="G48" s="43">
        <v>171240.60000000003</v>
      </c>
      <c r="H48" s="43">
        <f t="shared" si="2"/>
        <v>1576438.5</v>
      </c>
      <c r="I48" s="43">
        <v>25616.3</v>
      </c>
      <c r="J48" s="43">
        <v>421583.39999999997</v>
      </c>
      <c r="K48" s="45">
        <v>-40601.5</v>
      </c>
      <c r="L48" s="44"/>
      <c r="M48" s="44">
        <v>-97225</v>
      </c>
      <c r="N48" s="44">
        <f t="shared" ref="N48:N55" si="8">SUM(I48:M48)</f>
        <v>309373.19999999995</v>
      </c>
      <c r="O48" s="44">
        <f t="shared" si="4"/>
        <v>1885811.7</v>
      </c>
      <c r="P48" s="40"/>
      <c r="Q48" s="40"/>
    </row>
    <row r="49" spans="1:17" s="41" customFormat="1" x14ac:dyDescent="0.25">
      <c r="A49" s="42">
        <v>43281</v>
      </c>
      <c r="B49" s="43">
        <v>282446.7</v>
      </c>
      <c r="C49" s="43">
        <v>798303.60000000009</v>
      </c>
      <c r="D49" s="44">
        <f t="shared" si="7"/>
        <v>1080750.3</v>
      </c>
      <c r="E49" s="43">
        <v>382070.9</v>
      </c>
      <c r="F49" s="44">
        <f t="shared" si="1"/>
        <v>1462821.2000000002</v>
      </c>
      <c r="G49" s="43">
        <v>157640.1</v>
      </c>
      <c r="H49" s="43">
        <f t="shared" si="2"/>
        <v>1620461.3000000003</v>
      </c>
      <c r="I49" s="43">
        <v>18656.7</v>
      </c>
      <c r="J49" s="43">
        <v>449644.9</v>
      </c>
      <c r="K49" s="45">
        <v>-9323.7999999999993</v>
      </c>
      <c r="L49" s="44"/>
      <c r="M49" s="44">
        <v>-120740.50000000004</v>
      </c>
      <c r="N49" s="44">
        <f t="shared" si="8"/>
        <v>338237.3</v>
      </c>
      <c r="O49" s="44">
        <f t="shared" si="4"/>
        <v>1958698.6000000003</v>
      </c>
      <c r="P49" s="40"/>
      <c r="Q49" s="40"/>
    </row>
    <row r="50" spans="1:17" s="41" customFormat="1" x14ac:dyDescent="0.25">
      <c r="A50" s="42">
        <v>43373</v>
      </c>
      <c r="B50" s="43">
        <v>265670.50000000006</v>
      </c>
      <c r="C50" s="43">
        <v>836454.60000000009</v>
      </c>
      <c r="D50" s="44">
        <f t="shared" si="7"/>
        <v>1102125.1000000001</v>
      </c>
      <c r="E50" s="43">
        <v>409943.79999999993</v>
      </c>
      <c r="F50" s="44">
        <f t="shared" si="1"/>
        <v>1512068.9</v>
      </c>
      <c r="G50" s="43">
        <v>176854.19999999998</v>
      </c>
      <c r="H50" s="43">
        <f t="shared" si="2"/>
        <v>1688923.0999999999</v>
      </c>
      <c r="I50" s="43">
        <v>26368.5</v>
      </c>
      <c r="J50" s="43">
        <v>472643.69999999995</v>
      </c>
      <c r="K50" s="45">
        <v>-987.5</v>
      </c>
      <c r="L50" s="44"/>
      <c r="M50" s="44">
        <v>-138983.69999999995</v>
      </c>
      <c r="N50" s="44">
        <f t="shared" si="8"/>
        <v>359041</v>
      </c>
      <c r="O50" s="44">
        <f t="shared" si="4"/>
        <v>2047964.0999999999</v>
      </c>
      <c r="P50" s="40"/>
      <c r="Q50" s="40"/>
    </row>
    <row r="51" spans="1:17" s="41" customFormat="1" x14ac:dyDescent="0.25">
      <c r="A51" s="42">
        <v>43465</v>
      </c>
      <c r="B51" s="43">
        <v>295598.59999999998</v>
      </c>
      <c r="C51" s="43">
        <v>914642.00000000012</v>
      </c>
      <c r="D51" s="44">
        <f t="shared" si="7"/>
        <v>1210240.6000000001</v>
      </c>
      <c r="E51" s="43">
        <v>415718.1</v>
      </c>
      <c r="F51" s="44">
        <f t="shared" si="1"/>
        <v>1625958.7000000002</v>
      </c>
      <c r="G51" s="43">
        <v>171510.19999999998</v>
      </c>
      <c r="H51" s="43">
        <f t="shared" si="2"/>
        <v>1797468.9000000001</v>
      </c>
      <c r="I51" s="43">
        <v>20055.699999999997</v>
      </c>
      <c r="J51" s="43">
        <v>484250.50000000006</v>
      </c>
      <c r="K51" s="45">
        <v>5979.5</v>
      </c>
      <c r="L51" s="44"/>
      <c r="M51" s="44">
        <v>-141470.00000000003</v>
      </c>
      <c r="N51" s="44">
        <f t="shared" si="8"/>
        <v>368815.70000000007</v>
      </c>
      <c r="O51" s="44">
        <f t="shared" si="4"/>
        <v>2166284.6</v>
      </c>
      <c r="P51" s="40"/>
      <c r="Q51" s="40"/>
    </row>
    <row r="52" spans="1:17" s="41" customFormat="1" x14ac:dyDescent="0.25">
      <c r="A52" s="42">
        <v>43555</v>
      </c>
      <c r="B52" s="43">
        <v>275569.39999999997</v>
      </c>
      <c r="C52" s="43">
        <v>1001634.5999999999</v>
      </c>
      <c r="D52" s="44">
        <f t="shared" si="7"/>
        <v>1277203.9999999998</v>
      </c>
      <c r="E52" s="43">
        <v>422729.69999999984</v>
      </c>
      <c r="F52" s="44">
        <f t="shared" si="1"/>
        <v>1699933.6999999997</v>
      </c>
      <c r="G52" s="43">
        <v>185301.5</v>
      </c>
      <c r="H52" s="43">
        <f t="shared" si="2"/>
        <v>1885235.1999999997</v>
      </c>
      <c r="I52" s="43">
        <v>34809.4</v>
      </c>
      <c r="J52" s="43">
        <v>504109.49999999994</v>
      </c>
      <c r="K52" s="45">
        <v>-14809.200000000186</v>
      </c>
      <c r="L52" s="44"/>
      <c r="M52" s="44">
        <v>-182303.79999999996</v>
      </c>
      <c r="N52" s="44">
        <f t="shared" si="8"/>
        <v>341805.89999999979</v>
      </c>
      <c r="O52" s="44">
        <f t="shared" si="4"/>
        <v>2227041.0999999996</v>
      </c>
      <c r="P52" s="40"/>
      <c r="Q52" s="40"/>
    </row>
    <row r="53" spans="1:17" s="41" customFormat="1" x14ac:dyDescent="0.25">
      <c r="A53" s="42">
        <v>43646</v>
      </c>
      <c r="B53" s="43">
        <v>318404.59999999998</v>
      </c>
      <c r="C53" s="43">
        <v>1074559.1000000001</v>
      </c>
      <c r="D53" s="44">
        <f t="shared" si="7"/>
        <v>1392963.7000000002</v>
      </c>
      <c r="E53" s="43">
        <v>458268.4</v>
      </c>
      <c r="F53" s="44">
        <f t="shared" si="1"/>
        <v>1851232.1</v>
      </c>
      <c r="G53" s="43">
        <v>178256.6</v>
      </c>
      <c r="H53" s="43">
        <f t="shared" si="2"/>
        <v>2029488.7000000002</v>
      </c>
      <c r="I53" s="43">
        <v>38420.699999999997</v>
      </c>
      <c r="J53" s="43">
        <v>496297.5</v>
      </c>
      <c r="K53" s="45">
        <v>-5312.3000000000466</v>
      </c>
      <c r="L53" s="44"/>
      <c r="M53" s="44">
        <v>-174821.50000000003</v>
      </c>
      <c r="N53" s="44">
        <f t="shared" si="8"/>
        <v>354584.39999999991</v>
      </c>
      <c r="O53" s="44">
        <f t="shared" si="4"/>
        <v>2384073.1</v>
      </c>
      <c r="P53" s="40"/>
      <c r="Q53" s="40"/>
    </row>
    <row r="54" spans="1:17" s="41" customFormat="1" ht="18" x14ac:dyDescent="0.25">
      <c r="A54" s="42" t="s">
        <v>60</v>
      </c>
      <c r="B54" s="43">
        <v>317565.40000000002</v>
      </c>
      <c r="C54" s="43">
        <v>1119232.8</v>
      </c>
      <c r="D54" s="44">
        <f t="shared" si="7"/>
        <v>1436798.2000000002</v>
      </c>
      <c r="E54" s="43">
        <v>454128.1</v>
      </c>
      <c r="F54" s="44">
        <f t="shared" si="1"/>
        <v>1890926.3000000003</v>
      </c>
      <c r="G54" s="43">
        <v>185112.4</v>
      </c>
      <c r="H54" s="43">
        <f t="shared" si="2"/>
        <v>2076038.7000000002</v>
      </c>
      <c r="I54" s="43">
        <v>29487.1</v>
      </c>
      <c r="J54" s="43">
        <v>543514.79999999993</v>
      </c>
      <c r="K54" s="45">
        <v>-8815.6</v>
      </c>
      <c r="L54" s="44"/>
      <c r="M54" s="44">
        <f>2696.8-186865.4</f>
        <v>-184168.6</v>
      </c>
      <c r="N54" s="44">
        <f t="shared" si="8"/>
        <v>380017.69999999995</v>
      </c>
      <c r="O54" s="44">
        <f t="shared" si="4"/>
        <v>2456056.4000000004</v>
      </c>
      <c r="P54" s="40"/>
      <c r="Q54" s="40"/>
    </row>
    <row r="55" spans="1:17" s="41" customFormat="1" ht="18" x14ac:dyDescent="0.25">
      <c r="A55" s="42" t="s">
        <v>63</v>
      </c>
      <c r="B55" s="43">
        <v>359960.00000000006</v>
      </c>
      <c r="C55" s="43">
        <v>1072573.7999999998</v>
      </c>
      <c r="D55" s="44">
        <f t="shared" si="7"/>
        <v>1432533.7999999998</v>
      </c>
      <c r="E55" s="43">
        <v>584633.1</v>
      </c>
      <c r="F55" s="44">
        <f t="shared" si="1"/>
        <v>2017166.9</v>
      </c>
      <c r="G55" s="43">
        <v>188088.8</v>
      </c>
      <c r="H55" s="43">
        <f t="shared" si="2"/>
        <v>2205255.6999999997</v>
      </c>
      <c r="I55" s="43">
        <v>59688.299999999996</v>
      </c>
      <c r="J55" s="43">
        <v>572582.5</v>
      </c>
      <c r="K55" s="45">
        <v>12335.5</v>
      </c>
      <c r="L55" s="44"/>
      <c r="M55" s="44">
        <v>-226080.8</v>
      </c>
      <c r="N55" s="44">
        <f t="shared" si="8"/>
        <v>418525.50000000006</v>
      </c>
      <c r="O55" s="44">
        <f t="shared" si="4"/>
        <v>2623781.1999999997</v>
      </c>
      <c r="P55" s="40"/>
      <c r="Q55" s="40"/>
    </row>
    <row r="56" spans="1:17" s="41" customFormat="1" ht="18" x14ac:dyDescent="0.25">
      <c r="A56" s="42" t="s">
        <v>67</v>
      </c>
      <c r="B56" s="43">
        <v>330762.59999999998</v>
      </c>
      <c r="C56" s="43">
        <v>1080232.8999999999</v>
      </c>
      <c r="D56" s="44">
        <f t="shared" ref="D56:D57" si="9">SUM(B56:C56)</f>
        <v>1410995.5</v>
      </c>
      <c r="E56" s="43">
        <v>609190.69999999995</v>
      </c>
      <c r="F56" s="44">
        <f t="shared" si="1"/>
        <v>2020186.2</v>
      </c>
      <c r="G56" s="43">
        <v>190685.09999999998</v>
      </c>
      <c r="H56" s="43">
        <f t="shared" si="2"/>
        <v>2210871.2999999998</v>
      </c>
      <c r="I56" s="43">
        <v>58131.8</v>
      </c>
      <c r="J56" s="43">
        <v>579611.4</v>
      </c>
      <c r="K56" s="45">
        <v>17868.499999999884</v>
      </c>
      <c r="L56" s="44"/>
      <c r="M56" s="44">
        <f>2473.5-247249.6</f>
        <v>-244776.1</v>
      </c>
      <c r="N56" s="44">
        <f t="shared" ref="N56:N58" si="10">SUM(I56:M56)</f>
        <v>410835.6</v>
      </c>
      <c r="O56" s="44">
        <f t="shared" si="4"/>
        <v>2621706.9</v>
      </c>
      <c r="P56" s="40"/>
      <c r="Q56" s="40"/>
    </row>
    <row r="57" spans="1:17" s="41" customFormat="1" ht="18" x14ac:dyDescent="0.25">
      <c r="A57" s="42" t="s">
        <v>70</v>
      </c>
      <c r="B57" s="43">
        <v>378103.8</v>
      </c>
      <c r="C57" s="43">
        <v>1182431.7999999998</v>
      </c>
      <c r="D57" s="44">
        <f t="shared" si="9"/>
        <v>1560535.5999999999</v>
      </c>
      <c r="E57" s="43">
        <v>642361.50000000012</v>
      </c>
      <c r="F57" s="44">
        <f t="shared" si="1"/>
        <v>2202897.1</v>
      </c>
      <c r="G57" s="43">
        <v>200919</v>
      </c>
      <c r="H57" s="43">
        <f t="shared" si="2"/>
        <v>2403816.1</v>
      </c>
      <c r="I57" s="43">
        <v>55808.9</v>
      </c>
      <c r="J57" s="43">
        <v>623208.19999999995</v>
      </c>
      <c r="K57" s="45">
        <v>14942.699999999837</v>
      </c>
      <c r="L57" s="44"/>
      <c r="M57" s="44">
        <f>2129.7-325618.6</f>
        <v>-323488.89999999997</v>
      </c>
      <c r="N57" s="44">
        <f t="shared" si="10"/>
        <v>370470.89999999985</v>
      </c>
      <c r="O57" s="44">
        <f t="shared" si="4"/>
        <v>2774287</v>
      </c>
      <c r="P57" s="40"/>
      <c r="Q57" s="40"/>
    </row>
    <row r="58" spans="1:17" s="41" customFormat="1" ht="18" x14ac:dyDescent="0.25">
      <c r="A58" s="42" t="s">
        <v>73</v>
      </c>
      <c r="B58" s="43">
        <v>389406.69999999995</v>
      </c>
      <c r="C58" s="43">
        <v>1294611.7000000002</v>
      </c>
      <c r="D58" s="44">
        <f t="shared" ref="D58:D60" si="11">SUM(B58:C58)</f>
        <v>1684018.4000000001</v>
      </c>
      <c r="E58" s="43">
        <v>678223.5</v>
      </c>
      <c r="F58" s="44">
        <f t="shared" si="1"/>
        <v>2362241.9000000004</v>
      </c>
      <c r="G58" s="43">
        <v>214148.39999999997</v>
      </c>
      <c r="H58" s="43">
        <f t="shared" si="2"/>
        <v>2576390.3000000003</v>
      </c>
      <c r="I58" s="43">
        <v>65861.7</v>
      </c>
      <c r="J58" s="43">
        <v>648725.4</v>
      </c>
      <c r="K58" s="45">
        <v>38886.800000000047</v>
      </c>
      <c r="L58" s="44"/>
      <c r="M58" s="44">
        <f>2240.2-198051.8</f>
        <v>-195811.59999999998</v>
      </c>
      <c r="N58" s="44">
        <f t="shared" ref="N58:N60" si="12">SUM(I58:M58)</f>
        <v>557662.30000000005</v>
      </c>
      <c r="O58" s="44">
        <f t="shared" si="4"/>
        <v>3134052.6000000006</v>
      </c>
      <c r="P58" s="40"/>
      <c r="Q58" s="40"/>
    </row>
    <row r="59" spans="1:17" s="41" customFormat="1" ht="18" x14ac:dyDescent="0.25">
      <c r="A59" s="42" t="s">
        <v>77</v>
      </c>
      <c r="B59" s="43">
        <v>434046.60000000003</v>
      </c>
      <c r="C59" s="43">
        <v>1366422.5000000002</v>
      </c>
      <c r="D59" s="44">
        <f t="shared" si="11"/>
        <v>1800469.1000000003</v>
      </c>
      <c r="E59" s="43">
        <v>720529.2</v>
      </c>
      <c r="F59" s="44">
        <f t="shared" si="1"/>
        <v>2520998.3000000003</v>
      </c>
      <c r="G59" s="43">
        <v>207328.49999999997</v>
      </c>
      <c r="H59" s="43">
        <f t="shared" si="2"/>
        <v>2728326.8000000003</v>
      </c>
      <c r="I59" s="43">
        <v>63218.3</v>
      </c>
      <c r="J59" s="43">
        <v>652440.19999999995</v>
      </c>
      <c r="K59" s="45">
        <v>47236.400000000023</v>
      </c>
      <c r="L59" s="44"/>
      <c r="M59" s="44">
        <f>1708.5-222139.9</f>
        <v>-220431.4</v>
      </c>
      <c r="N59" s="44">
        <f t="shared" si="12"/>
        <v>542463.5</v>
      </c>
      <c r="O59" s="44">
        <f t="shared" si="4"/>
        <v>3270790.3000000003</v>
      </c>
      <c r="P59" s="40"/>
      <c r="Q59" s="40"/>
    </row>
    <row r="60" spans="1:17" s="41" customFormat="1" ht="18" x14ac:dyDescent="0.25">
      <c r="A60" s="42" t="s">
        <v>82</v>
      </c>
      <c r="B60" s="43">
        <v>405719.10000000003</v>
      </c>
      <c r="C60" s="43">
        <v>1433409.5999999996</v>
      </c>
      <c r="D60" s="44">
        <f t="shared" si="11"/>
        <v>1839128.6999999997</v>
      </c>
      <c r="E60" s="43">
        <v>757341.4</v>
      </c>
      <c r="F60" s="44">
        <f t="shared" si="1"/>
        <v>2596470.0999999996</v>
      </c>
      <c r="G60" s="43">
        <v>224018.69999999992</v>
      </c>
      <c r="H60" s="43">
        <f t="shared" si="2"/>
        <v>2820488.7999999993</v>
      </c>
      <c r="I60" s="43">
        <v>64851.1</v>
      </c>
      <c r="J60" s="43">
        <v>674381.9</v>
      </c>
      <c r="K60" s="45">
        <v>78755.199999999924</v>
      </c>
      <c r="L60" s="44"/>
      <c r="M60" s="44">
        <f>1708.5-258083</f>
        <v>-256374.5</v>
      </c>
      <c r="N60" s="44">
        <f t="shared" si="12"/>
        <v>561613.69999999995</v>
      </c>
      <c r="O60" s="44">
        <f t="shared" si="4"/>
        <v>3382102.4999999991</v>
      </c>
      <c r="P60" s="40"/>
      <c r="Q60" s="40"/>
    </row>
    <row r="61" spans="1:17" s="41" customFormat="1" x14ac:dyDescent="0.25">
      <c r="A61" s="54" t="s">
        <v>54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6"/>
      <c r="P61" s="40"/>
    </row>
    <row r="62" spans="1:17" s="41" customFormat="1" x14ac:dyDescent="0.2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9"/>
      <c r="P62" s="40"/>
    </row>
    <row r="63" spans="1:17" s="41" customFormat="1" x14ac:dyDescent="0.25">
      <c r="A63" s="51" t="s">
        <v>36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3"/>
      <c r="P63" s="40"/>
    </row>
  </sheetData>
  <mergeCells count="16">
    <mergeCell ref="A61:O62"/>
    <mergeCell ref="A63:O63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3"/>
  <sheetViews>
    <sheetView workbookViewId="0">
      <pane xSplit="1" ySplit="7" topLeftCell="O14" activePane="bottomRight" state="frozen"/>
      <selection pane="topRight" activeCell="B1" sqref="B1"/>
      <selection pane="bottomLeft" activeCell="A8" sqref="A8"/>
      <selection pane="bottomRight" activeCell="P22" sqref="P22"/>
    </sheetView>
  </sheetViews>
  <sheetFormatPr baseColWidth="10" defaultColWidth="11.5546875" defaultRowHeight="15.75" x14ac:dyDescent="0.25"/>
  <cols>
    <col min="1" max="1" width="28" customWidth="1"/>
    <col min="2" max="2" width="18.77734375" customWidth="1"/>
    <col min="3" max="3" width="11.886718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16.10937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19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5"/>
      <c r="Q1" s="2"/>
      <c r="S1" s="16"/>
    </row>
    <row r="2" spans="1:19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9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9" s="34" customFormat="1" ht="24.75" customHeight="1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9" s="34" customFormat="1" ht="18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47</v>
      </c>
      <c r="M5" s="60" t="s">
        <v>51</v>
      </c>
      <c r="N5" s="60" t="s">
        <v>2</v>
      </c>
      <c r="O5" s="61"/>
    </row>
    <row r="6" spans="1:19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9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9" s="41" customFormat="1" x14ac:dyDescent="0.25">
      <c r="A8" s="50">
        <v>2008</v>
      </c>
      <c r="B8" s="43">
        <v>112623.7</v>
      </c>
      <c r="C8" s="43">
        <v>207061.90000000005</v>
      </c>
      <c r="D8" s="44">
        <f t="shared" ref="D8:D16" si="0">SUM(B8:C8)</f>
        <v>319685.60000000003</v>
      </c>
      <c r="E8" s="43">
        <v>99838.999999999985</v>
      </c>
      <c r="F8" s="44">
        <f t="shared" ref="F8:F20" si="1">D8+E8</f>
        <v>419524.60000000003</v>
      </c>
      <c r="G8" s="43">
        <v>63073.699999999953</v>
      </c>
      <c r="H8" s="43">
        <f t="shared" ref="H8:H20" si="2">F8+G8</f>
        <v>482598.3</v>
      </c>
      <c r="I8" s="43">
        <v>5225.7</v>
      </c>
      <c r="J8" s="43">
        <v>96829.8</v>
      </c>
      <c r="K8" s="45">
        <v>-1373.0999999999985</v>
      </c>
      <c r="L8" s="44" t="s">
        <v>1</v>
      </c>
      <c r="M8" s="46">
        <v>56705.1</v>
      </c>
      <c r="N8" s="44">
        <f t="shared" ref="N8:N17" si="3">SUM(I8:M8)</f>
        <v>157387.5</v>
      </c>
      <c r="O8" s="44">
        <f t="shared" ref="O8:O20" si="4">H8+N8</f>
        <v>639985.80000000005</v>
      </c>
    </row>
    <row r="9" spans="1:19" s="41" customFormat="1" x14ac:dyDescent="0.25">
      <c r="A9" s="50">
        <v>2009</v>
      </c>
      <c r="B9" s="43">
        <v>120915.70000000001</v>
      </c>
      <c r="C9" s="43">
        <v>246210.90000000002</v>
      </c>
      <c r="D9" s="44">
        <f t="shared" si="0"/>
        <v>367126.60000000003</v>
      </c>
      <c r="E9" s="43">
        <v>116937.90000000001</v>
      </c>
      <c r="F9" s="44">
        <f t="shared" si="1"/>
        <v>484064.50000000006</v>
      </c>
      <c r="G9" s="43">
        <v>81245.400000000009</v>
      </c>
      <c r="H9" s="43">
        <f t="shared" si="2"/>
        <v>565309.9</v>
      </c>
      <c r="I9" s="43">
        <v>3627.5</v>
      </c>
      <c r="J9" s="43">
        <v>125656.8</v>
      </c>
      <c r="K9" s="45">
        <v>1713.6999999999935</v>
      </c>
      <c r="L9" s="44" t="s">
        <v>1</v>
      </c>
      <c r="M9" s="44">
        <v>76543.8</v>
      </c>
      <c r="N9" s="44">
        <f t="shared" si="3"/>
        <v>207541.8</v>
      </c>
      <c r="O9" s="44">
        <f t="shared" si="4"/>
        <v>772851.7</v>
      </c>
      <c r="P9" s="40"/>
      <c r="Q9" s="40"/>
    </row>
    <row r="10" spans="1:19" s="41" customFormat="1" x14ac:dyDescent="0.25">
      <c r="A10" s="50">
        <v>2010</v>
      </c>
      <c r="B10" s="43">
        <v>138053.90000000002</v>
      </c>
      <c r="C10" s="43">
        <v>325647.41550299997</v>
      </c>
      <c r="D10" s="44">
        <f t="shared" si="0"/>
        <v>463701.31550299999</v>
      </c>
      <c r="E10" s="43">
        <v>153042.70000000001</v>
      </c>
      <c r="F10" s="44">
        <f t="shared" si="1"/>
        <v>616744.015503</v>
      </c>
      <c r="G10" s="43">
        <v>89619.9</v>
      </c>
      <c r="H10" s="43">
        <f t="shared" si="2"/>
        <v>706363.91550300003</v>
      </c>
      <c r="I10" s="43">
        <v>10515.6</v>
      </c>
      <c r="J10" s="43">
        <v>172514.8</v>
      </c>
      <c r="K10" s="45">
        <v>4306.184497000002</v>
      </c>
      <c r="L10" s="44" t="s">
        <v>1</v>
      </c>
      <c r="M10" s="44">
        <v>40475.69999999999</v>
      </c>
      <c r="N10" s="44">
        <f t="shared" si="3"/>
        <v>227812.28449699999</v>
      </c>
      <c r="O10" s="44">
        <f t="shared" si="4"/>
        <v>934176.2</v>
      </c>
      <c r="P10" s="40"/>
      <c r="Q10" s="40"/>
    </row>
    <row r="11" spans="1:19" s="41" customFormat="1" x14ac:dyDescent="0.25">
      <c r="A11" s="50">
        <v>2011</v>
      </c>
      <c r="B11" s="43">
        <v>152063.9</v>
      </c>
      <c r="C11" s="43">
        <v>324233.86666666658</v>
      </c>
      <c r="D11" s="44">
        <f t="shared" si="0"/>
        <v>476297.7666666666</v>
      </c>
      <c r="E11" s="43">
        <v>190372.39999999997</v>
      </c>
      <c r="F11" s="44">
        <f t="shared" si="1"/>
        <v>666670.16666666651</v>
      </c>
      <c r="G11" s="43">
        <v>89131.400000000009</v>
      </c>
      <c r="H11" s="43">
        <f t="shared" si="2"/>
        <v>755801.56666666653</v>
      </c>
      <c r="I11" s="43">
        <v>12302.2</v>
      </c>
      <c r="J11" s="43">
        <v>216433.19999999998</v>
      </c>
      <c r="K11" s="45">
        <v>11012.400000000005</v>
      </c>
      <c r="L11" s="44" t="s">
        <v>1</v>
      </c>
      <c r="M11" s="44">
        <v>58662.633333333324</v>
      </c>
      <c r="N11" s="44">
        <f t="shared" si="3"/>
        <v>298410.43333333329</v>
      </c>
      <c r="O11" s="44">
        <f t="shared" si="4"/>
        <v>1054211.9999999998</v>
      </c>
      <c r="P11" s="40"/>
      <c r="Q11" s="40"/>
    </row>
    <row r="12" spans="1:19" s="41" customFormat="1" x14ac:dyDescent="0.25">
      <c r="A12" s="50">
        <v>2012</v>
      </c>
      <c r="B12" s="43">
        <v>170995.69999999998</v>
      </c>
      <c r="C12" s="43">
        <v>351213.60000000003</v>
      </c>
      <c r="D12" s="44">
        <f t="shared" si="0"/>
        <v>522209.30000000005</v>
      </c>
      <c r="E12" s="43">
        <v>221036.7</v>
      </c>
      <c r="F12" s="44">
        <f t="shared" si="1"/>
        <v>743246</v>
      </c>
      <c r="G12" s="43">
        <v>134007.29999999999</v>
      </c>
      <c r="H12" s="43">
        <f t="shared" si="2"/>
        <v>877253.3</v>
      </c>
      <c r="I12" s="43">
        <v>15658.2</v>
      </c>
      <c r="J12" s="43">
        <v>271963.90000000002</v>
      </c>
      <c r="K12" s="45">
        <v>2397.2999999999884</v>
      </c>
      <c r="L12" s="44" t="s">
        <v>1</v>
      </c>
      <c r="M12" s="44">
        <v>14404.000000000002</v>
      </c>
      <c r="N12" s="44">
        <f t="shared" si="3"/>
        <v>304423.40000000002</v>
      </c>
      <c r="O12" s="44">
        <f t="shared" si="4"/>
        <v>1181676.7000000002</v>
      </c>
      <c r="P12" s="40"/>
      <c r="Q12" s="40"/>
    </row>
    <row r="13" spans="1:19" s="41" customFormat="1" x14ac:dyDescent="0.25">
      <c r="A13" s="50">
        <v>2013</v>
      </c>
      <c r="B13" s="43">
        <v>184204.80000000002</v>
      </c>
      <c r="C13" s="43">
        <v>402424.5</v>
      </c>
      <c r="D13" s="44">
        <f t="shared" si="0"/>
        <v>586629.30000000005</v>
      </c>
      <c r="E13" s="43">
        <v>264023.3</v>
      </c>
      <c r="F13" s="44">
        <f t="shared" si="1"/>
        <v>850652.60000000009</v>
      </c>
      <c r="G13" s="43">
        <v>136096.19999999998</v>
      </c>
      <c r="H13" s="43">
        <f t="shared" si="2"/>
        <v>986748.8</v>
      </c>
      <c r="I13" s="43">
        <v>7533</v>
      </c>
      <c r="J13" s="43">
        <v>290526</v>
      </c>
      <c r="K13" s="45">
        <v>-4717.4000000000124</v>
      </c>
      <c r="L13" s="44"/>
      <c r="M13" s="44">
        <v>4645.9000000000397</v>
      </c>
      <c r="N13" s="44">
        <f t="shared" si="3"/>
        <v>297987.5</v>
      </c>
      <c r="O13" s="44">
        <f t="shared" si="4"/>
        <v>1284736.3</v>
      </c>
      <c r="P13" s="40"/>
      <c r="Q13" s="40"/>
    </row>
    <row r="14" spans="1:19" s="41" customFormat="1" x14ac:dyDescent="0.25">
      <c r="A14" s="50">
        <v>2014</v>
      </c>
      <c r="B14" s="43">
        <v>195557.80000000002</v>
      </c>
      <c r="C14" s="43">
        <v>458310.60000000003</v>
      </c>
      <c r="D14" s="44">
        <f t="shared" si="0"/>
        <v>653868.4</v>
      </c>
      <c r="E14" s="43">
        <v>288594.30000000005</v>
      </c>
      <c r="F14" s="44">
        <f t="shared" si="1"/>
        <v>942462.70000000007</v>
      </c>
      <c r="G14" s="43">
        <v>164626.70000000004</v>
      </c>
      <c r="H14" s="43">
        <f t="shared" si="2"/>
        <v>1107089.4000000001</v>
      </c>
      <c r="I14" s="43">
        <v>9222.6</v>
      </c>
      <c r="J14" s="43">
        <v>357476.6</v>
      </c>
      <c r="K14" s="45">
        <v>-2478.5999999999822</v>
      </c>
      <c r="L14" s="44"/>
      <c r="M14" s="44">
        <v>-48695.8</v>
      </c>
      <c r="N14" s="44">
        <f t="shared" si="3"/>
        <v>315524.8</v>
      </c>
      <c r="O14" s="44">
        <f t="shared" si="4"/>
        <v>1422614.2000000002</v>
      </c>
      <c r="P14" s="40"/>
      <c r="Q14" s="40"/>
    </row>
    <row r="15" spans="1:19" s="41" customFormat="1" x14ac:dyDescent="0.25">
      <c r="A15" s="50">
        <v>2015</v>
      </c>
      <c r="B15" s="43">
        <v>202888.4</v>
      </c>
      <c r="C15" s="43">
        <v>440851.1999999999</v>
      </c>
      <c r="D15" s="44">
        <f t="shared" si="0"/>
        <v>643739.59999999986</v>
      </c>
      <c r="E15" s="43">
        <v>327388.60000000003</v>
      </c>
      <c r="F15" s="44">
        <f t="shared" si="1"/>
        <v>971128.2</v>
      </c>
      <c r="G15" s="43">
        <v>135251.80000000002</v>
      </c>
      <c r="H15" s="43">
        <f t="shared" si="2"/>
        <v>1106380</v>
      </c>
      <c r="I15" s="43">
        <v>5645.1</v>
      </c>
      <c r="J15" s="43">
        <v>386204.69999999995</v>
      </c>
      <c r="K15" s="45">
        <v>-8712.7000000000025</v>
      </c>
      <c r="L15" s="44"/>
      <c r="M15" s="44">
        <v>-58999.399999999972</v>
      </c>
      <c r="N15" s="44">
        <f t="shared" si="3"/>
        <v>324137.69999999995</v>
      </c>
      <c r="O15" s="44">
        <f t="shared" si="4"/>
        <v>1430517.7</v>
      </c>
      <c r="P15" s="40"/>
      <c r="Q15" s="40"/>
    </row>
    <row r="16" spans="1:19" s="41" customFormat="1" x14ac:dyDescent="0.25">
      <c r="A16" s="50">
        <v>2016</v>
      </c>
      <c r="B16" s="43">
        <v>231253.8</v>
      </c>
      <c r="C16" s="43">
        <v>579093.39986500004</v>
      </c>
      <c r="D16" s="44">
        <f t="shared" si="0"/>
        <v>810347.19986500009</v>
      </c>
      <c r="E16" s="43">
        <v>282784.59999999998</v>
      </c>
      <c r="F16" s="44">
        <f t="shared" si="1"/>
        <v>1093131.7998649999</v>
      </c>
      <c r="G16" s="43">
        <v>93970.000135000024</v>
      </c>
      <c r="H16" s="43">
        <f t="shared" si="2"/>
        <v>1187101.8</v>
      </c>
      <c r="I16" s="43">
        <v>12385</v>
      </c>
      <c r="J16" s="43">
        <v>412697.8</v>
      </c>
      <c r="K16" s="45">
        <v>-4376.2000000000262</v>
      </c>
      <c r="L16" s="44"/>
      <c r="M16" s="44">
        <v>-17209.100000000042</v>
      </c>
      <c r="N16" s="44">
        <f t="shared" si="3"/>
        <v>403497.49999999994</v>
      </c>
      <c r="O16" s="44">
        <f t="shared" si="4"/>
        <v>1590599.3</v>
      </c>
      <c r="P16" s="40"/>
      <c r="Q16" s="40"/>
    </row>
    <row r="17" spans="1:17" s="41" customFormat="1" x14ac:dyDescent="0.25">
      <c r="A17" s="50">
        <v>2017</v>
      </c>
      <c r="B17" s="43">
        <v>263500.5</v>
      </c>
      <c r="C17" s="43">
        <v>732242.5</v>
      </c>
      <c r="D17" s="44">
        <f t="shared" ref="D17" si="5">SUM(B17:C17)</f>
        <v>995743</v>
      </c>
      <c r="E17" s="43">
        <v>345183.6</v>
      </c>
      <c r="F17" s="44">
        <f t="shared" si="1"/>
        <v>1340926.6000000001</v>
      </c>
      <c r="G17" s="43">
        <v>158586.29999999999</v>
      </c>
      <c r="H17" s="43">
        <f t="shared" si="2"/>
        <v>1499512.9000000001</v>
      </c>
      <c r="I17" s="43">
        <v>17665.900000000001</v>
      </c>
      <c r="J17" s="43">
        <v>418937.1</v>
      </c>
      <c r="K17" s="45">
        <v>-3474.2</v>
      </c>
      <c r="L17" s="44"/>
      <c r="M17" s="44">
        <v>-82075.5</v>
      </c>
      <c r="N17" s="44">
        <f t="shared" si="3"/>
        <v>351053.3</v>
      </c>
      <c r="O17" s="44">
        <f t="shared" si="4"/>
        <v>1850566.2000000002</v>
      </c>
      <c r="P17" s="40"/>
      <c r="Q17" s="40"/>
    </row>
    <row r="18" spans="1:17" s="41" customFormat="1" x14ac:dyDescent="0.25">
      <c r="A18" s="50">
        <v>2018</v>
      </c>
      <c r="B18" s="43">
        <v>295598.59999999998</v>
      </c>
      <c r="C18" s="43">
        <v>914642</v>
      </c>
      <c r="D18" s="44">
        <f t="shared" ref="D18:D20" si="6">SUM(B18:C18)</f>
        <v>1210240.6000000001</v>
      </c>
      <c r="E18" s="43">
        <v>415718.1</v>
      </c>
      <c r="F18" s="44">
        <f t="shared" si="1"/>
        <v>1625958.7000000002</v>
      </c>
      <c r="G18" s="43">
        <v>171510.19999999998</v>
      </c>
      <c r="H18" s="43">
        <f t="shared" si="2"/>
        <v>1797468.9000000001</v>
      </c>
      <c r="I18" s="43">
        <v>20055.699999999997</v>
      </c>
      <c r="J18" s="43">
        <v>484250.5</v>
      </c>
      <c r="K18" s="45">
        <v>5979.5</v>
      </c>
      <c r="L18" s="44"/>
      <c r="M18" s="44">
        <v>-141470</v>
      </c>
      <c r="N18" s="44">
        <f t="shared" ref="N18:N20" si="7">SUM(I18:M18)</f>
        <v>368815.7</v>
      </c>
      <c r="O18" s="44">
        <f t="shared" si="4"/>
        <v>2166284.6</v>
      </c>
      <c r="P18" s="40"/>
      <c r="Q18" s="40"/>
    </row>
    <row r="19" spans="1:17" s="41" customFormat="1" ht="18" x14ac:dyDescent="0.25">
      <c r="A19" s="50" t="s">
        <v>64</v>
      </c>
      <c r="B19" s="43">
        <v>359960.00000000006</v>
      </c>
      <c r="C19" s="43">
        <v>1072573.7999999998</v>
      </c>
      <c r="D19" s="44">
        <f t="shared" si="6"/>
        <v>1432533.7999999998</v>
      </c>
      <c r="E19" s="43">
        <v>584633.1</v>
      </c>
      <c r="F19" s="44">
        <f t="shared" si="1"/>
        <v>2017166.9</v>
      </c>
      <c r="G19" s="43">
        <v>188088.8</v>
      </c>
      <c r="H19" s="43">
        <f t="shared" si="2"/>
        <v>2205255.6999999997</v>
      </c>
      <c r="I19" s="43">
        <v>59688.299999999996</v>
      </c>
      <c r="J19" s="43">
        <v>572582.5</v>
      </c>
      <c r="K19" s="45">
        <v>12335.5</v>
      </c>
      <c r="L19" s="44"/>
      <c r="M19" s="44">
        <v>-226080.8</v>
      </c>
      <c r="N19" s="44">
        <f t="shared" si="7"/>
        <v>418525.50000000006</v>
      </c>
      <c r="O19" s="44">
        <f t="shared" si="4"/>
        <v>2623781.1999999997</v>
      </c>
      <c r="P19" s="40"/>
      <c r="Q19" s="40"/>
    </row>
    <row r="20" spans="1:17" s="41" customFormat="1" ht="18" x14ac:dyDescent="0.25">
      <c r="A20" s="50" t="s">
        <v>78</v>
      </c>
      <c r="B20" s="43">
        <v>434046.60000000003</v>
      </c>
      <c r="C20" s="43">
        <v>1366422.5000000002</v>
      </c>
      <c r="D20" s="44">
        <f t="shared" si="6"/>
        <v>1800469.1000000003</v>
      </c>
      <c r="E20" s="43">
        <v>720529.2</v>
      </c>
      <c r="F20" s="44">
        <f t="shared" si="1"/>
        <v>2520998.3000000003</v>
      </c>
      <c r="G20" s="43">
        <v>207328.49999999997</v>
      </c>
      <c r="H20" s="43">
        <f t="shared" si="2"/>
        <v>2728326.8000000003</v>
      </c>
      <c r="I20" s="43">
        <v>63218.3</v>
      </c>
      <c r="J20" s="43">
        <v>652440.19999999995</v>
      </c>
      <c r="K20" s="45">
        <v>47236.400000000023</v>
      </c>
      <c r="L20" s="44"/>
      <c r="M20" s="44">
        <f>1708.5-222139.9</f>
        <v>-220431.4</v>
      </c>
      <c r="N20" s="44">
        <f t="shared" si="7"/>
        <v>542463.5</v>
      </c>
      <c r="O20" s="44">
        <f t="shared" si="4"/>
        <v>3270790.3000000003</v>
      </c>
      <c r="P20" s="40"/>
      <c r="Q20" s="40"/>
    </row>
    <row r="21" spans="1:17" s="41" customFormat="1" x14ac:dyDescent="0.25">
      <c r="A21" s="54" t="s">
        <v>54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  <c r="P21" s="40"/>
    </row>
    <row r="22" spans="1:17" s="41" customFormat="1" x14ac:dyDescent="0.2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40"/>
    </row>
    <row r="23" spans="1:17" s="41" customFormat="1" x14ac:dyDescent="0.25">
      <c r="A23" s="51" t="s">
        <v>36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40"/>
    </row>
  </sheetData>
  <mergeCells count="16">
    <mergeCell ref="A23:O23"/>
    <mergeCell ref="M5:M7"/>
    <mergeCell ref="N5:N7"/>
    <mergeCell ref="B6:D6"/>
    <mergeCell ref="A21:O22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2021-07-09T09:51:24Z</dcterms:modified>
</cp:coreProperties>
</file>