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9" i="5" l="1"/>
  <c r="K19" i="5"/>
  <c r="J19" i="5"/>
  <c r="F19" i="5"/>
  <c r="C19" i="5"/>
  <c r="K58" i="4"/>
  <c r="J58" i="4"/>
  <c r="F58" i="4"/>
  <c r="C58" i="4"/>
  <c r="L162" i="3"/>
  <c r="K162" i="3"/>
  <c r="J162" i="3"/>
  <c r="F162" i="3"/>
  <c r="C162" i="3"/>
  <c r="K161" i="3"/>
  <c r="J161" i="3"/>
  <c r="F161" i="3"/>
  <c r="C161" i="3"/>
  <c r="L161" i="3" s="1"/>
  <c r="K160" i="3"/>
  <c r="J160" i="3"/>
  <c r="F160" i="3"/>
  <c r="C160" i="3"/>
  <c r="L160" i="3" s="1"/>
  <c r="L58" i="4" l="1"/>
  <c r="K57" i="4" l="1"/>
  <c r="J57" i="4"/>
  <c r="F57" i="4"/>
  <c r="C57" i="4"/>
  <c r="L57" i="4" s="1"/>
  <c r="L159" i="3"/>
  <c r="K159" i="3"/>
  <c r="J159" i="3"/>
  <c r="F159" i="3"/>
  <c r="C159" i="3"/>
  <c r="L158" i="3" l="1"/>
  <c r="K158" i="3"/>
  <c r="J158" i="3"/>
  <c r="F158" i="3"/>
  <c r="C158" i="3"/>
  <c r="K157" i="3"/>
  <c r="J157" i="3"/>
  <c r="F157" i="3"/>
  <c r="C157" i="3"/>
  <c r="L157" i="3" l="1"/>
  <c r="K56" i="4"/>
  <c r="J56" i="4"/>
  <c r="F56" i="4"/>
  <c r="C56" i="4"/>
  <c r="L56" i="4" s="1"/>
  <c r="K156" i="3"/>
  <c r="J156" i="3"/>
  <c r="F156" i="3"/>
  <c r="C156" i="3"/>
  <c r="L156" i="3" s="1"/>
  <c r="L155" i="3" l="1"/>
  <c r="K155" i="3"/>
  <c r="J155" i="3"/>
  <c r="F155" i="3"/>
  <c r="C155" i="3"/>
  <c r="K154" i="3" l="1"/>
  <c r="J154" i="3"/>
  <c r="F154" i="3"/>
  <c r="C154" i="3"/>
  <c r="L154" i="3" l="1"/>
  <c r="K55" i="4"/>
  <c r="J55" i="4"/>
  <c r="F55" i="4"/>
  <c r="C55" i="4"/>
  <c r="L55" i="4" l="1"/>
  <c r="K153" i="3"/>
  <c r="L153" i="3" s="1"/>
  <c r="J153" i="3"/>
  <c r="F153" i="3"/>
  <c r="C153" i="3"/>
  <c r="K152" i="3" l="1"/>
  <c r="J152" i="3"/>
  <c r="F152" i="3"/>
  <c r="C152" i="3"/>
  <c r="L152" i="3" s="1"/>
  <c r="K151" i="3" l="1"/>
  <c r="J151" i="3"/>
  <c r="F151" i="3"/>
  <c r="C151" i="3"/>
  <c r="L151" i="3" s="1"/>
  <c r="K18" i="5" l="1"/>
  <c r="L18" i="5" s="1"/>
  <c r="J18" i="5"/>
  <c r="F18" i="5"/>
  <c r="C18" i="5"/>
  <c r="K54" i="4"/>
  <c r="J54" i="4"/>
  <c r="F54" i="4"/>
  <c r="C54" i="4"/>
  <c r="K150" i="3"/>
  <c r="J150" i="3"/>
  <c r="F150" i="3"/>
  <c r="C150" i="3"/>
  <c r="L150" i="3" s="1"/>
  <c r="L54" i="4" l="1"/>
  <c r="K149" i="3"/>
  <c r="J149" i="3"/>
  <c r="F149" i="3"/>
  <c r="C149" i="3"/>
  <c r="L149" i="3" l="1"/>
  <c r="K148" i="3"/>
  <c r="J148" i="3"/>
  <c r="F148" i="3"/>
  <c r="C148" i="3"/>
  <c r="L148" i="3" l="1"/>
  <c r="K53" i="4"/>
  <c r="J53" i="4"/>
  <c r="F53" i="4"/>
  <c r="C53" i="4"/>
  <c r="L53" i="4" s="1"/>
  <c r="K147" i="3"/>
  <c r="J147" i="3"/>
  <c r="F147" i="3"/>
  <c r="C147" i="3"/>
  <c r="L147" i="3" l="1"/>
  <c r="K146" i="3"/>
  <c r="J146" i="3"/>
  <c r="F146" i="3"/>
  <c r="C146" i="3"/>
  <c r="L146" i="3" l="1"/>
  <c r="K145" i="3"/>
  <c r="J145" i="3"/>
  <c r="F145" i="3"/>
  <c r="C145" i="3"/>
  <c r="L145" i="3" s="1"/>
  <c r="K52" i="4" l="1"/>
  <c r="J52" i="4"/>
  <c r="F52" i="4"/>
  <c r="C52" i="4"/>
  <c r="K144" i="3"/>
  <c r="J144" i="3"/>
  <c r="F144" i="3"/>
  <c r="C144" i="3"/>
  <c r="L144" i="3" s="1"/>
  <c r="K143" i="3"/>
  <c r="J143" i="3"/>
  <c r="F143" i="3"/>
  <c r="C143" i="3"/>
  <c r="L143" i="3" s="1"/>
  <c r="L52" i="4" l="1"/>
  <c r="K142" i="3"/>
  <c r="J142" i="3"/>
  <c r="F142" i="3"/>
  <c r="D142" i="3"/>
  <c r="C142" i="3"/>
  <c r="L142" i="3" l="1"/>
  <c r="L17" i="5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<sst xmlns="http://schemas.openxmlformats.org/spreadsheetml/2006/main" count="458" uniqueCount="45">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</sst>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opLeftCell="E1" workbookViewId="0">
      <selection activeCell="E12" sqref="E12:E14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44196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43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44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65"/>
  <sheetViews>
    <sheetView workbookViewId="0">
      <pane xSplit="1" ySplit="6" topLeftCell="K151" activePane="bottomRight" state="frozen"/>
      <selection pane="topRight" activeCell="B1" sqref="B1"/>
      <selection pane="bottomLeft" activeCell="A7" sqref="A7"/>
      <selection pane="bottomRight" activeCell="A158" sqref="A158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 t="s">
        <v>1</v>
      </c>
      <c r="I147" s="13" t="s">
        <v>1</v>
      </c>
      <c r="J147" s="13">
        <f>110127.3+209.2+36089.9</f>
        <v>146426.4</v>
      </c>
      <c r="K147" s="15">
        <f>6052.2+17038</f>
        <v>23090.2</v>
      </c>
      <c r="L147" s="14">
        <f t="shared" ref="L147" si="7">SUM(B147:K147)</f>
        <v>190146.5</v>
      </c>
    </row>
    <row r="148" spans="1:12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 t="s">
        <v>1</v>
      </c>
      <c r="I148" s="13" t="s">
        <v>1</v>
      </c>
      <c r="J148" s="13">
        <f>110550.3+209.2+36140.9</f>
        <v>146900.4</v>
      </c>
      <c r="K148" s="15">
        <f>6164.9+17589.3</f>
        <v>23754.199999999997</v>
      </c>
      <c r="L148" s="14">
        <f t="shared" ref="L148" si="8">SUM(B148:K148)</f>
        <v>195848.59999999998</v>
      </c>
    </row>
    <row r="149" spans="1:12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 t="s">
        <v>1</v>
      </c>
      <c r="I149" s="13" t="s">
        <v>1</v>
      </c>
      <c r="J149" s="13">
        <f>110954.9+209.2+36795.6</f>
        <v>147959.69999999998</v>
      </c>
      <c r="K149" s="15">
        <f>6611.5+18325.8</f>
        <v>24937.3</v>
      </c>
      <c r="L149" s="14">
        <f t="shared" ref="L149" si="9">SUM(B149:K149)</f>
        <v>199473.39999999997</v>
      </c>
    </row>
    <row r="150" spans="1:12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 t="s">
        <v>1</v>
      </c>
      <c r="I150" s="13" t="s">
        <v>1</v>
      </c>
      <c r="J150" s="13">
        <f>110736.2+209.2+37577.5</f>
        <v>148522.9</v>
      </c>
      <c r="K150" s="15">
        <f>5906.9+17480</f>
        <v>23386.9</v>
      </c>
      <c r="L150" s="14">
        <f t="shared" ref="L150" si="10">SUM(B150:K150)</f>
        <v>202352.9</v>
      </c>
    </row>
    <row r="151" spans="1:12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 t="s">
        <v>1</v>
      </c>
      <c r="I151" s="13" t="s">
        <v>1</v>
      </c>
      <c r="J151" s="13">
        <f>111511+209.2+38150.3</f>
        <v>149870.5</v>
      </c>
      <c r="K151" s="15">
        <f>6237.5+18934.9</f>
        <v>25172.400000000001</v>
      </c>
      <c r="L151" s="14">
        <f t="shared" ref="L151" si="11">SUM(B151:K151)</f>
        <v>204923.19999999998</v>
      </c>
    </row>
    <row r="152" spans="1:12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 t="s">
        <v>1</v>
      </c>
      <c r="I152" s="13" t="s">
        <v>1</v>
      </c>
      <c r="J152" s="13">
        <f>113717.4+209.2+38820.2</f>
        <v>152746.79999999999</v>
      </c>
      <c r="K152" s="15">
        <f>6439.3+18454.4</f>
        <v>24893.7</v>
      </c>
      <c r="L152" s="14">
        <f t="shared" ref="L152" si="12">SUM(B152:K152)</f>
        <v>208117.2</v>
      </c>
    </row>
    <row r="153" spans="1:12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 t="s">
        <v>1</v>
      </c>
      <c r="I153" s="13" t="s">
        <v>1</v>
      </c>
      <c r="J153" s="13">
        <f>116111+209.2+39988.2</f>
        <v>156308.4</v>
      </c>
      <c r="K153" s="15">
        <f>6882+18870.2</f>
        <v>25752.2</v>
      </c>
      <c r="L153" s="14">
        <f t="shared" ref="L153" si="13">SUM(B153:K153)</f>
        <v>211059.6</v>
      </c>
    </row>
    <row r="154" spans="1:12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 t="s">
        <v>1</v>
      </c>
      <c r="I154" s="13" t="s">
        <v>1</v>
      </c>
      <c r="J154" s="13">
        <f>120287.8+209.2+40606.4</f>
        <v>161103.4</v>
      </c>
      <c r="K154" s="15">
        <f>6240.2+18760.1</f>
        <v>25000.3</v>
      </c>
      <c r="L154" s="14">
        <f t="shared" ref="L154" si="14">SUM(B154:K154)</f>
        <v>213918.9</v>
      </c>
    </row>
    <row r="155" spans="1:12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 t="s">
        <v>1</v>
      </c>
      <c r="I155" s="13" t="s">
        <v>1</v>
      </c>
      <c r="J155" s="13">
        <f>209.2+41157.6+122690.3</f>
        <v>164057.1</v>
      </c>
      <c r="K155" s="15">
        <f>5859.3+20428</f>
        <v>26287.3</v>
      </c>
      <c r="L155" s="14">
        <f t="shared" ref="L155" si="15">SUM(B155:K155)</f>
        <v>217564.4</v>
      </c>
    </row>
    <row r="156" spans="1:12" x14ac:dyDescent="0.25">
      <c r="A156" s="48">
        <v>44012</v>
      </c>
      <c r="B156" s="14" t="s">
        <v>1</v>
      </c>
      <c r="C156" s="14">
        <f>6380.8+3899.9</f>
        <v>10280.700000000001</v>
      </c>
      <c r="D156" s="14">
        <v>1752.9</v>
      </c>
      <c r="E156" s="14">
        <v>11</v>
      </c>
      <c r="F156" s="14">
        <f>3152.5+14708.5+21.1</f>
        <v>17882.099999999999</v>
      </c>
      <c r="G156" s="14"/>
      <c r="H156" s="14" t="s">
        <v>1</v>
      </c>
      <c r="I156" s="13" t="s">
        <v>1</v>
      </c>
      <c r="J156" s="13">
        <f>209.2+41960.7+126938.8</f>
        <v>169108.7</v>
      </c>
      <c r="K156" s="15">
        <f>6238.4+20241.7</f>
        <v>26480.1</v>
      </c>
      <c r="L156" s="14">
        <f t="shared" ref="L156" si="16">SUM(B156:K156)</f>
        <v>225515.50000000003</v>
      </c>
    </row>
    <row r="157" spans="1:12" x14ac:dyDescent="0.25">
      <c r="A157" s="48">
        <v>44043</v>
      </c>
      <c r="B157" s="14" t="s">
        <v>1</v>
      </c>
      <c r="C157" s="14">
        <f>5073.4+4092.2</f>
        <v>9165.5999999999985</v>
      </c>
      <c r="D157" s="14">
        <v>1767.8</v>
      </c>
      <c r="E157" s="14">
        <v>11</v>
      </c>
      <c r="F157" s="14">
        <f>3179.4+14645.3+21.1</f>
        <v>17845.8</v>
      </c>
      <c r="G157" s="14"/>
      <c r="H157" s="14" t="s">
        <v>1</v>
      </c>
      <c r="I157" s="13" t="s">
        <v>1</v>
      </c>
      <c r="J157" s="13">
        <f>209.2+43617.1+135398.7</f>
        <v>179225</v>
      </c>
      <c r="K157" s="15">
        <f>6236.3+21514.5</f>
        <v>27750.799999999999</v>
      </c>
      <c r="L157" s="14">
        <f t="shared" ref="L157:L158" si="17">SUM(B157:K157)</f>
        <v>235766</v>
      </c>
    </row>
    <row r="158" spans="1:12" x14ac:dyDescent="0.25">
      <c r="A158" s="48">
        <v>44074</v>
      </c>
      <c r="B158" s="14" t="s">
        <v>1</v>
      </c>
      <c r="C158" s="14">
        <f>4559.6+2895.9</f>
        <v>7455.5</v>
      </c>
      <c r="D158" s="14">
        <v>11.4</v>
      </c>
      <c r="E158" s="14">
        <v>11</v>
      </c>
      <c r="F158" s="14">
        <f>3206.2+14781.6+21.1</f>
        <v>18008.899999999998</v>
      </c>
      <c r="G158" s="14"/>
      <c r="H158" s="14" t="s">
        <v>1</v>
      </c>
      <c r="I158" s="13" t="s">
        <v>1</v>
      </c>
      <c r="J158" s="13">
        <f>209.2+44571.6+140270.4</f>
        <v>185051.19999999998</v>
      </c>
      <c r="K158" s="15">
        <f>6017.2+20684.5</f>
        <v>26701.7</v>
      </c>
      <c r="L158" s="14">
        <f t="shared" si="17"/>
        <v>237239.69999999998</v>
      </c>
    </row>
    <row r="159" spans="1:12" x14ac:dyDescent="0.25">
      <c r="A159" s="48">
        <v>44104</v>
      </c>
      <c r="B159" s="14" t="s">
        <v>1</v>
      </c>
      <c r="C159" s="14">
        <f>3996.5+4410.7</f>
        <v>8407.2000000000007</v>
      </c>
      <c r="D159" s="14">
        <v>11.4</v>
      </c>
      <c r="E159" s="14">
        <v>11</v>
      </c>
      <c r="F159" s="14">
        <f>3232.2+14913.5+42.1</f>
        <v>18187.8</v>
      </c>
      <c r="G159" s="14"/>
      <c r="H159" s="14" t="s">
        <v>1</v>
      </c>
      <c r="I159" s="13" t="s">
        <v>1</v>
      </c>
      <c r="J159" s="13">
        <f>209.2+45187.6+145072.1</f>
        <v>190468.9</v>
      </c>
      <c r="K159" s="15">
        <f>6134.5+21060.7</f>
        <v>27195.200000000001</v>
      </c>
      <c r="L159" s="14">
        <f t="shared" ref="L159" si="18">SUM(B159:K159)</f>
        <v>244281.5</v>
      </c>
    </row>
    <row r="160" spans="1:12" x14ac:dyDescent="0.25">
      <c r="A160" s="48">
        <v>44135</v>
      </c>
      <c r="B160" s="14" t="s">
        <v>1</v>
      </c>
      <c r="C160" s="14">
        <f>4323.9+2591.1</f>
        <v>6915</v>
      </c>
      <c r="D160" s="14">
        <v>11.4</v>
      </c>
      <c r="E160" s="14">
        <v>11</v>
      </c>
      <c r="F160" s="14">
        <f>3259+15049.8+42.1</f>
        <v>18350.899999999998</v>
      </c>
      <c r="G160" s="14"/>
      <c r="H160" s="14" t="s">
        <v>1</v>
      </c>
      <c r="I160" s="13" t="s">
        <v>1</v>
      </c>
      <c r="J160" s="13">
        <f>209.2+45064.7+150128.2</f>
        <v>195402.1</v>
      </c>
      <c r="K160" s="15">
        <f>6099.3+21197.1</f>
        <v>27296.399999999998</v>
      </c>
      <c r="L160" s="14">
        <f t="shared" ref="L160:L162" si="19">SUM(B160:K160)</f>
        <v>247986.8</v>
      </c>
    </row>
    <row r="161" spans="1:12" x14ac:dyDescent="0.25">
      <c r="A161" s="48">
        <v>44165</v>
      </c>
      <c r="B161" s="14" t="s">
        <v>1</v>
      </c>
      <c r="C161" s="14">
        <f>4730.2+3629.4</f>
        <v>8359.6</v>
      </c>
      <c r="D161" s="14">
        <v>9.4</v>
      </c>
      <c r="E161" s="14">
        <v>11</v>
      </c>
      <c r="F161" s="14">
        <f>3159.3+14726.2+42.1</f>
        <v>17927.599999999999</v>
      </c>
      <c r="G161" s="14"/>
      <c r="H161" s="14" t="s">
        <v>1</v>
      </c>
      <c r="I161" s="13" t="s">
        <v>1</v>
      </c>
      <c r="J161" s="13">
        <f>209.2+45130.1+152438.3</f>
        <v>197777.59999999998</v>
      </c>
      <c r="K161" s="15">
        <f>6064.8+22218.5</f>
        <v>28283.3</v>
      </c>
      <c r="L161" s="14">
        <f t="shared" si="19"/>
        <v>252368.49999999997</v>
      </c>
    </row>
    <row r="162" spans="1:12" x14ac:dyDescent="0.25">
      <c r="A162" s="48">
        <v>44196</v>
      </c>
      <c r="B162" s="14" t="s">
        <v>1</v>
      </c>
      <c r="C162" s="14">
        <f>6904.2+3152.6</f>
        <v>10056.799999999999</v>
      </c>
      <c r="D162" s="14">
        <v>0</v>
      </c>
      <c r="E162" s="14">
        <v>11</v>
      </c>
      <c r="F162" s="14">
        <f>3186.1+14432.8+63.2</f>
        <v>17682.099999999999</v>
      </c>
      <c r="G162" s="14"/>
      <c r="H162" s="14" t="s">
        <v>1</v>
      </c>
      <c r="I162" s="13" t="s">
        <v>1</v>
      </c>
      <c r="J162" s="13">
        <f>209.2+45845.1+157950.6</f>
        <v>204004.9</v>
      </c>
      <c r="K162" s="15">
        <f>5698.6+23022.5</f>
        <v>28721.1</v>
      </c>
      <c r="L162" s="14">
        <f t="shared" si="19"/>
        <v>260475.9</v>
      </c>
    </row>
    <row r="163" spans="1:12" ht="12" customHeight="1" x14ac:dyDescent="0.25">
      <c r="A163" s="16" t="s">
        <v>2</v>
      </c>
      <c r="B163" s="13"/>
      <c r="C163" s="13"/>
      <c r="D163" s="13"/>
      <c r="E163" s="11"/>
      <c r="F163" s="13"/>
      <c r="G163" s="11"/>
      <c r="H163" s="11"/>
      <c r="I163" s="11"/>
      <c r="J163" s="11"/>
      <c r="K163" s="11"/>
      <c r="L163" s="14"/>
    </row>
    <row r="164" spans="1:12" x14ac:dyDescent="0.25">
      <c r="A164" s="71" t="s">
        <v>3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3"/>
    </row>
    <row r="165" spans="1:12" x14ac:dyDescent="0.25">
      <c r="C165" s="40"/>
      <c r="D165" s="40"/>
      <c r="E165" s="41"/>
      <c r="F165" s="40"/>
      <c r="G165" s="41"/>
      <c r="H165" s="41"/>
      <c r="I165" s="41"/>
      <c r="J165" s="41"/>
      <c r="K165" s="41"/>
      <c r="L165" s="42"/>
    </row>
  </sheetData>
  <mergeCells count="2">
    <mergeCell ref="A4:L4"/>
    <mergeCell ref="A164:L16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60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L67" sqref="L67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42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 t="s">
        <v>1</v>
      </c>
      <c r="I53" s="13" t="s">
        <v>1</v>
      </c>
      <c r="J53" s="13">
        <f>110127.3+209.2+36089.9</f>
        <v>146426.4</v>
      </c>
      <c r="K53" s="15">
        <f>6052.2+17038</f>
        <v>23090.2</v>
      </c>
      <c r="L53" s="14">
        <f t="shared" ref="L53" si="4">SUM(B53:K53)</f>
        <v>190146.5</v>
      </c>
    </row>
    <row r="54" spans="1:12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 t="s">
        <v>1</v>
      </c>
      <c r="I54" s="13" t="s">
        <v>1</v>
      </c>
      <c r="J54" s="13">
        <f>110736.2+209.2+37577.5</f>
        <v>148522.9</v>
      </c>
      <c r="K54" s="15">
        <f>5906.9+17480</f>
        <v>23386.9</v>
      </c>
      <c r="L54" s="14">
        <f t="shared" ref="L54" si="5">SUM(B54:K54)</f>
        <v>202352.9</v>
      </c>
    </row>
    <row r="55" spans="1:12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 t="s">
        <v>1</v>
      </c>
      <c r="I55" s="13" t="s">
        <v>1</v>
      </c>
      <c r="J55" s="13">
        <f>116111+209.2+39988.2</f>
        <v>156308.4</v>
      </c>
      <c r="K55" s="15">
        <f>6882+18870.2</f>
        <v>25752.2</v>
      </c>
      <c r="L55" s="14">
        <f t="shared" ref="L55" si="6">SUM(B55:K55)</f>
        <v>211059.6</v>
      </c>
    </row>
    <row r="56" spans="1:12" s="30" customFormat="1" x14ac:dyDescent="0.25">
      <c r="A56" s="48">
        <v>44012</v>
      </c>
      <c r="B56" s="14" t="s">
        <v>1</v>
      </c>
      <c r="C56" s="14">
        <f>6380.8+3899.9</f>
        <v>10280.700000000001</v>
      </c>
      <c r="D56" s="14">
        <v>1752.9</v>
      </c>
      <c r="E56" s="14">
        <v>11</v>
      </c>
      <c r="F56" s="14">
        <f>3152.5+14708.5+21.1</f>
        <v>17882.099999999999</v>
      </c>
      <c r="G56" s="14"/>
      <c r="H56" s="14" t="s">
        <v>1</v>
      </c>
      <c r="I56" s="13" t="s">
        <v>1</v>
      </c>
      <c r="J56" s="13">
        <f>209.2+41960.7+126938.8</f>
        <v>169108.7</v>
      </c>
      <c r="K56" s="15">
        <f>6238.4+20241.7</f>
        <v>26480.1</v>
      </c>
      <c r="L56" s="14">
        <f t="shared" ref="L56" si="7">SUM(B56:K56)</f>
        <v>225515.50000000003</v>
      </c>
    </row>
    <row r="57" spans="1:12" s="30" customFormat="1" x14ac:dyDescent="0.25">
      <c r="A57" s="48">
        <v>44104</v>
      </c>
      <c r="B57" s="14" t="s">
        <v>1</v>
      </c>
      <c r="C57" s="14">
        <f>3996.5+4410.7</f>
        <v>8407.2000000000007</v>
      </c>
      <c r="D57" s="14">
        <v>11.4</v>
      </c>
      <c r="E57" s="14">
        <v>11</v>
      </c>
      <c r="F57" s="14">
        <f>3232.2+14913.5+42.1</f>
        <v>18187.8</v>
      </c>
      <c r="G57" s="14"/>
      <c r="H57" s="14" t="s">
        <v>1</v>
      </c>
      <c r="I57" s="13" t="s">
        <v>1</v>
      </c>
      <c r="J57" s="13">
        <f>209.2+45187.6+145072.1</f>
        <v>190468.9</v>
      </c>
      <c r="K57" s="15">
        <f>6134.5+21060.7</f>
        <v>27195.200000000001</v>
      </c>
      <c r="L57" s="14">
        <f t="shared" ref="L57" si="8">SUM(B57:K57)</f>
        <v>244281.5</v>
      </c>
    </row>
    <row r="58" spans="1:12" s="30" customFormat="1" x14ac:dyDescent="0.25">
      <c r="A58" s="48">
        <v>44196</v>
      </c>
      <c r="B58" s="14" t="s">
        <v>1</v>
      </c>
      <c r="C58" s="14">
        <f>6904.2+3152.6</f>
        <v>10056.799999999999</v>
      </c>
      <c r="D58" s="14">
        <v>0</v>
      </c>
      <c r="E58" s="14">
        <v>11</v>
      </c>
      <c r="F58" s="14">
        <f>3186.1+14432.8+63.2</f>
        <v>17682.099999999999</v>
      </c>
      <c r="G58" s="14"/>
      <c r="H58" s="14" t="s">
        <v>1</v>
      </c>
      <c r="I58" s="13" t="s">
        <v>1</v>
      </c>
      <c r="J58" s="13">
        <f>209.2+45845.1+157950.6</f>
        <v>204004.9</v>
      </c>
      <c r="K58" s="15">
        <f>5698.6+23022.5</f>
        <v>28721.1</v>
      </c>
      <c r="L58" s="14">
        <f t="shared" ref="L58" si="9">SUM(B58:K58)</f>
        <v>260475.9</v>
      </c>
    </row>
    <row r="59" spans="1:12" s="30" customFormat="1" x14ac:dyDescent="0.25">
      <c r="A59" s="16" t="s">
        <v>2</v>
      </c>
      <c r="B59" s="13"/>
      <c r="C59" s="13"/>
      <c r="D59" s="13"/>
      <c r="E59" s="11"/>
      <c r="F59" s="13"/>
      <c r="G59" s="11"/>
      <c r="H59" s="11"/>
      <c r="I59" s="11"/>
      <c r="J59" s="11"/>
      <c r="K59" s="11"/>
      <c r="L59" s="14"/>
    </row>
    <row r="60" spans="1:12" s="30" customFormat="1" x14ac:dyDescent="0.25">
      <c r="A60" s="71" t="s">
        <v>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3"/>
    </row>
  </sheetData>
  <mergeCells count="2">
    <mergeCell ref="A4:K4"/>
    <mergeCell ref="A60:L6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2"/>
  <sheetViews>
    <sheetView tabSelected="1" workbookViewId="0">
      <pane xSplit="1" ySplit="6" topLeftCell="K16" activePane="bottomRight" state="frozen"/>
      <selection pane="topRight" activeCell="B1" sqref="B1"/>
      <selection pane="bottomLeft" activeCell="A7" sqref="A7"/>
      <selection pane="bottomRight" activeCell="K19" sqref="K19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61">
        <v>2020</v>
      </c>
      <c r="B19" s="14" t="s">
        <v>1</v>
      </c>
      <c r="C19" s="14">
        <f>6904.2+3152.6</f>
        <v>10056.799999999999</v>
      </c>
      <c r="D19" s="14">
        <v>0</v>
      </c>
      <c r="E19" s="14">
        <v>11</v>
      </c>
      <c r="F19" s="14">
        <f>3186.1+14432.8+63.2</f>
        <v>17682.099999999999</v>
      </c>
      <c r="G19" s="14"/>
      <c r="H19" s="14" t="s">
        <v>1</v>
      </c>
      <c r="I19" s="13" t="s">
        <v>1</v>
      </c>
      <c r="J19" s="13">
        <f>209.2+45845.1+157950.6</f>
        <v>204004.9</v>
      </c>
      <c r="K19" s="15">
        <f>5698.6+23022.5</f>
        <v>28721.1</v>
      </c>
      <c r="L19" s="14">
        <f t="shared" ref="L19" si="3">SUM(B19:K19)</f>
        <v>260475.9</v>
      </c>
    </row>
    <row r="20" spans="1:12" s="30" customFormat="1" x14ac:dyDescent="0.25">
      <c r="A20" s="71" t="s">
        <v>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</row>
    <row r="22" spans="1:12" s="30" customFormat="1" x14ac:dyDescent="0.25"/>
  </sheetData>
  <mergeCells count="2">
    <mergeCell ref="A4:K4"/>
    <mergeCell ref="A20:L2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2021-03-16T07:00:35Z</dcterms:modified>
</cp:coreProperties>
</file>