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tabRatio="604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Q19" i="5" l="1"/>
  <c r="L19" i="5"/>
  <c r="D19" i="5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P56" i="4"/>
  <c r="N56" i="4"/>
  <c r="M56" i="4"/>
  <c r="G56" i="4"/>
  <c r="F56" i="4"/>
  <c r="D56" i="4"/>
  <c r="Q55" i="4"/>
  <c r="L55" i="4"/>
  <c r="D55" i="4"/>
  <c r="Q54" i="4"/>
  <c r="L54" i="4"/>
  <c r="D54" i="4"/>
  <c r="Q53" i="4"/>
  <c r="L53" i="4"/>
  <c r="D53" i="4"/>
  <c r="Q52" i="4"/>
  <c r="L52" i="4"/>
  <c r="D52" i="4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R55" i="3" s="1"/>
  <c r="Q55" i="3"/>
  <c r="P154" i="3"/>
  <c r="N154" i="3"/>
  <c r="M154" i="3"/>
  <c r="G154" i="3"/>
  <c r="F154" i="3"/>
  <c r="D154" i="3"/>
  <c r="P153" i="3"/>
  <c r="N153" i="3"/>
  <c r="M153" i="3"/>
  <c r="G153" i="3"/>
  <c r="L153" i="3" s="1"/>
  <c r="D153" i="3"/>
  <c r="P152" i="3"/>
  <c r="N152" i="3"/>
  <c r="M152" i="3"/>
  <c r="G152" i="3"/>
  <c r="L152" i="3" s="1"/>
  <c r="D152" i="3"/>
  <c r="Q151" i="3"/>
  <c r="L151" i="3"/>
  <c r="D151" i="3"/>
  <c r="Q150" i="3"/>
  <c r="L150" i="3"/>
  <c r="D150" i="3"/>
  <c r="R149" i="3"/>
  <c r="Q149" i="3"/>
  <c r="L149" i="3"/>
  <c r="D149" i="3"/>
  <c r="Q148" i="3"/>
  <c r="L148" i="3"/>
  <c r="D148" i="3"/>
  <c r="Q147" i="3"/>
  <c r="L147" i="3"/>
  <c r="D147" i="3"/>
  <c r="Q146" i="3"/>
  <c r="L146" i="3"/>
  <c r="D146" i="3"/>
  <c r="Q145" i="3"/>
  <c r="L145" i="3"/>
  <c r="D145" i="3"/>
  <c r="Q144" i="3"/>
  <c r="R144" i="3" s="1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Q139" i="3"/>
  <c r="L139" i="3"/>
  <c r="D139" i="3"/>
  <c r="Q138" i="3"/>
  <c r="L138" i="3"/>
  <c r="D138" i="3"/>
  <c r="Q137" i="3"/>
  <c r="L137" i="3"/>
  <c r="D137" i="3"/>
  <c r="Q136" i="3"/>
  <c r="R136" i="3" s="1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6" i="5" l="1"/>
  <c r="S16" i="5" s="1"/>
  <c r="R19" i="5"/>
  <c r="S19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53" i="4"/>
  <c r="S53" i="4" s="1"/>
  <c r="R21" i="4"/>
  <c r="S21" i="4" s="1"/>
  <c r="R31" i="4"/>
  <c r="S31" i="4" s="1"/>
  <c r="R38" i="4"/>
  <c r="S38" i="4" s="1"/>
  <c r="R55" i="4"/>
  <c r="S55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52" i="4"/>
  <c r="S52" i="4" s="1"/>
  <c r="R26" i="4"/>
  <c r="S26" i="4" s="1"/>
  <c r="R33" i="4"/>
  <c r="S33" i="4" s="1"/>
  <c r="R37" i="4"/>
  <c r="S37" i="4" s="1"/>
  <c r="R44" i="4"/>
  <c r="S44" i="4" s="1"/>
  <c r="R32" i="4"/>
  <c r="S32" i="4" s="1"/>
  <c r="L56" i="4"/>
  <c r="R23" i="4"/>
  <c r="S23" i="4" s="1"/>
  <c r="R29" i="4"/>
  <c r="S29" i="4" s="1"/>
  <c r="Q56" i="4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54" i="4"/>
  <c r="S54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S144" i="3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S149" i="3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S55" i="3"/>
  <c r="R85" i="3"/>
  <c r="S85" i="3" s="1"/>
  <c r="R93" i="3"/>
  <c r="S93" i="3" s="1"/>
  <c r="R122" i="3"/>
  <c r="S122" i="3" s="1"/>
  <c r="R130" i="3"/>
  <c r="S130" i="3" s="1"/>
  <c r="R75" i="3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140" i="3"/>
  <c r="S140" i="3" s="1"/>
  <c r="R145" i="3"/>
  <c r="S145" i="3" s="1"/>
  <c r="R148" i="3"/>
  <c r="S148" i="3" s="1"/>
  <c r="R52" i="3"/>
  <c r="S52" i="3" s="1"/>
  <c r="R58" i="3"/>
  <c r="S58" i="3" s="1"/>
  <c r="R66" i="3"/>
  <c r="R84" i="3"/>
  <c r="S84" i="3" s="1"/>
  <c r="R97" i="3"/>
  <c r="S97" i="3" s="1"/>
  <c r="R105" i="3"/>
  <c r="S105" i="3" s="1"/>
  <c r="R123" i="3"/>
  <c r="S123" i="3" s="1"/>
  <c r="R141" i="3"/>
  <c r="S141" i="3" s="1"/>
  <c r="R56" i="3"/>
  <c r="S56" i="3" s="1"/>
  <c r="R103" i="3"/>
  <c r="S103" i="3" s="1"/>
  <c r="R126" i="3"/>
  <c r="S126" i="3" s="1"/>
  <c r="R134" i="3"/>
  <c r="S134" i="3" s="1"/>
  <c r="R147" i="3"/>
  <c r="S147" i="3" s="1"/>
  <c r="Q152" i="3"/>
  <c r="R152" i="3" s="1"/>
  <c r="S152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150" i="3"/>
  <c r="S150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43" i="3"/>
  <c r="S143" i="3" s="1"/>
  <c r="Q154" i="3"/>
  <c r="S136" i="3"/>
  <c r="R102" i="3"/>
  <c r="S102" i="3" s="1"/>
  <c r="R117" i="3"/>
  <c r="S117" i="3" s="1"/>
  <c r="R125" i="3"/>
  <c r="S125" i="3" s="1"/>
  <c r="R146" i="3"/>
  <c r="S146" i="3" s="1"/>
  <c r="R46" i="3"/>
  <c r="S46" i="3" s="1"/>
  <c r="R73" i="3"/>
  <c r="S73" i="3" s="1"/>
  <c r="R78" i="3"/>
  <c r="S78" i="3" s="1"/>
  <c r="R110" i="3"/>
  <c r="S110" i="3" s="1"/>
  <c r="R115" i="3"/>
  <c r="S115" i="3" s="1"/>
  <c r="R142" i="3"/>
  <c r="S142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L154" i="3"/>
  <c r="R81" i="3"/>
  <c r="S81" i="3" s="1"/>
  <c r="R62" i="3"/>
  <c r="S62" i="3" s="1"/>
  <c r="S75" i="3"/>
  <c r="R89" i="3"/>
  <c r="S89" i="3" s="1"/>
  <c r="R94" i="3"/>
  <c r="S94" i="3" s="1"/>
  <c r="R131" i="3"/>
  <c r="S131" i="3" s="1"/>
  <c r="R151" i="3"/>
  <c r="S15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Q153" i="3"/>
  <c r="R153" i="3" s="1"/>
  <c r="S153" i="3" s="1"/>
  <c r="S66" i="3"/>
  <c r="R56" i="4" l="1"/>
  <c r="S56" i="4" s="1"/>
  <c r="R154" i="3"/>
  <c r="S154" i="3" s="1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s="1"/>
  <c r="S8" i="3" s="1"/>
  <c r="R18" i="3" l="1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<sst xmlns="http://schemas.openxmlformats.org/spreadsheetml/2006/main" count="231" uniqueCount="86">
  <si>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</si>
  <si>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</si>
  <si>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</si>
  <si>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</si>
  <si>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</si>
  <si>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</si>
  <si>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</si>
  <si>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</si>
  <si>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</si>
  <si>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</si>
  <si>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</si>
  <si>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</si>
  <si>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</si>
  <si>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</si>
  <si>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</si>
  <si>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</si>
  <si>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</si>
  <si>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</si>
  <si>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</si>
  <si>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</si>
  <si>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</si>
  <si>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</si>
  <si>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</si>
  <si>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</si>
  <si>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</si>
  <si>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</si>
  <si>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</si>
  <si>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</si>
  <si>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</si>
  <si>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</si>
  <si>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</si>
  <si>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</si>
  <si>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</si>
  <si>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</si>
  <si>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</si>
  <si>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</si>
  <si>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</si>
  <si>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</si>
  <si>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</si>
  <si>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</si>
  <si>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</si>
  <si>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</si>
  <si>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</si>
  <si>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</si>
  <si>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</si>
  <si>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</si>
  <si>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</si>
  <si>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</si>
  <si>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</si>
  <si>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</si>
  <si>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</si>
  <si>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</si>
  <si>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</si>
  <si>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</si>
  <si>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</si>
  <si>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</si>
  <si>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</si>
  <si>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</si>
  <si>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</si>
  <si>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</si>
  <si>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</si>
  <si>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</si>
  <si>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</si>
  <si>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</si>
  <si>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</si>
  <si>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</si>
  <si>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</si>
  <si>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</si>
  <si>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</si>
  <si>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</si>
  <si>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</si>
  <si>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</si>
  <si>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</si>
  <si>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</si>
  <si>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</si>
  <si>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</si>
  <si>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</si>
  <si>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</si>
  <si>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</si>
  <si>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</si>
  <si>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</si>
  <si>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</si>
  <si>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</si>
  <si>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</si>
  <si>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</si>
  <si>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>Mars-20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</si>
</sst>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18" sqref="E18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43921</v>
      </c>
    </row>
    <row r="12" spans="2:5">
      <c r="B12" s="25" t="s">
        <v>28</v>
      </c>
      <c r="C12" s="26" t="s">
        <v>37</v>
      </c>
      <c r="D12" s="26" t="s">
        <v>28</v>
      </c>
      <c r="E12" s="28" t="s">
        <v>84</v>
      </c>
    </row>
    <row r="13" spans="2:5">
      <c r="B13" s="25" t="s">
        <v>29</v>
      </c>
      <c r="C13" s="26" t="s">
        <v>38</v>
      </c>
      <c r="D13" s="26" t="s">
        <v>29</v>
      </c>
      <c r="E13" s="27" t="s">
        <v>81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58"/>
  <sheetViews>
    <sheetView workbookViewId="0">
      <pane xSplit="1" ySplit="7" topLeftCell="B39" activePane="bottomRight" state="frozen"/>
      <selection pane="topRight" activeCell="B1" sqref="B1"/>
      <selection pane="bottomLeft" activeCell="A8" sqref="A8"/>
      <selection pane="bottomRight" activeCell="A43" sqref="A43:XFD154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39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39" si="2">L8+Q8</f>
        <v>368336.80000000005</v>
      </c>
      <c r="S8" s="14">
        <f t="shared" ref="S8:S39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42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ref="L40:L42" si="5">SUM(E40:K40)</f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ref="R40:R42" si="6">L40+Q40</f>
        <v>687759.5</v>
      </c>
      <c r="S40" s="14">
        <f t="shared" ref="S40:S42" si="7">R40+D40</f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5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6"/>
        <v>680260.5</v>
      </c>
      <c r="S41" s="14">
        <f t="shared" si="7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5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6"/>
        <v>697359.5</v>
      </c>
      <c r="S42" s="14">
        <f t="shared" si="7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ref="D43:D91" si="8">SUM(B43:C43)</f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" si="9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>SUM(M43:P43)</f>
        <v>515612.10000000003</v>
      </c>
      <c r="R43" s="14">
        <f t="shared" ref="R43" si="10">SUM(L43,Q43)</f>
        <v>726774.8</v>
      </c>
      <c r="S43" s="14">
        <f t="shared" ref="S43" si="11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8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ref="L44:L55" si="12">SUM( (E44:K44))</f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ref="Q44:Q103" si="13">SUM(M44:P44)</f>
        <v>521087.8833333333</v>
      </c>
      <c r="R44" s="14">
        <f t="shared" ref="R44:R55" si="14">SUM(L44,Q44)</f>
        <v>700319.79999999993</v>
      </c>
      <c r="S44" s="14">
        <f t="shared" ref="S44:S55" si="15">SUM(D44,R44)</f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8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12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13"/>
        <v>537658.2666666666</v>
      </c>
      <c r="R45" s="14">
        <f t="shared" si="14"/>
        <v>689978.2</v>
      </c>
      <c r="S45" s="14">
        <f t="shared" si="15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8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12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13"/>
        <v>546898.84999999986</v>
      </c>
      <c r="R46" s="14">
        <f t="shared" si="14"/>
        <v>724061.59999999986</v>
      </c>
      <c r="S46" s="14">
        <f t="shared" si="15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8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12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13"/>
        <v>554066.83333333337</v>
      </c>
      <c r="R47" s="14">
        <f t="shared" si="14"/>
        <v>726593.10000000009</v>
      </c>
      <c r="S47" s="14">
        <f t="shared" si="15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8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12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13"/>
        <v>575108.41666666674</v>
      </c>
      <c r="R48" s="14">
        <f t="shared" si="14"/>
        <v>749326.70000000007</v>
      </c>
      <c r="S48" s="14">
        <f t="shared" si="15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8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12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13"/>
        <v>606705.5</v>
      </c>
      <c r="R49" s="14">
        <f t="shared" si="14"/>
        <v>793891.70000000007</v>
      </c>
      <c r="S49" s="14">
        <f t="shared" si="15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8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12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13"/>
        <v>626228.89999999991</v>
      </c>
      <c r="R50" s="14">
        <f t="shared" si="14"/>
        <v>840215.45</v>
      </c>
      <c r="S50" s="14">
        <f t="shared" si="15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8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12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13"/>
        <v>645893.9</v>
      </c>
      <c r="R51" s="14">
        <f t="shared" si="14"/>
        <v>845670</v>
      </c>
      <c r="S51" s="14">
        <f t="shared" si="15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8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12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13"/>
        <v>653326.60000000009</v>
      </c>
      <c r="R52" s="14">
        <f t="shared" si="14"/>
        <v>853601.05</v>
      </c>
      <c r="S52" s="14">
        <f t="shared" si="15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8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12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13"/>
        <v>670585.19999999984</v>
      </c>
      <c r="R53" s="14">
        <f t="shared" si="14"/>
        <v>881535.69999999984</v>
      </c>
      <c r="S53" s="14">
        <f t="shared" si="15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8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12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13"/>
        <v>680667.40000000014</v>
      </c>
      <c r="R54" s="14">
        <f t="shared" si="14"/>
        <v>861229.75000000012</v>
      </c>
      <c r="S54" s="14">
        <f t="shared" si="15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8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12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13"/>
        <v>669978.29999999993</v>
      </c>
      <c r="R55" s="14">
        <f t="shared" si="14"/>
        <v>902314.7</v>
      </c>
      <c r="S55" s="14">
        <f t="shared" si="15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8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ref="L56:L67" si="16">SUM( (E56:K56))</f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13"/>
        <v>674384.7416666667</v>
      </c>
      <c r="R56" s="14">
        <f t="shared" ref="R56:R67" si="17">SUM(L56,Q56)</f>
        <v>830828.79166666674</v>
      </c>
      <c r="S56" s="14">
        <f t="shared" ref="S56:S67" si="18">SUM(D56,R56)</f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8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16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13"/>
        <v>680455.78333333333</v>
      </c>
      <c r="R57" s="14">
        <f t="shared" si="17"/>
        <v>842346.08333333326</v>
      </c>
      <c r="S57" s="14">
        <f t="shared" si="1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8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16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13"/>
        <v>689938.82500000007</v>
      </c>
      <c r="R58" s="14">
        <f t="shared" si="17"/>
        <v>849690.57500000007</v>
      </c>
      <c r="S58" s="14">
        <f t="shared" si="1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8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16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13"/>
        <v>696858.3666666667</v>
      </c>
      <c r="R59" s="14">
        <f t="shared" si="17"/>
        <v>882818.16666666674</v>
      </c>
      <c r="S59" s="14">
        <f t="shared" si="1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8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16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13"/>
        <v>727450.60833333328</v>
      </c>
      <c r="R60" s="14">
        <f t="shared" si="17"/>
        <v>912611.35833333328</v>
      </c>
      <c r="S60" s="14">
        <f t="shared" si="1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8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16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13"/>
        <v>751668.55000000016</v>
      </c>
      <c r="R61" s="14">
        <f t="shared" si="17"/>
        <v>957548.55000000016</v>
      </c>
      <c r="S61" s="14">
        <f t="shared" si="1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8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16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13"/>
        <v>755931.37499999988</v>
      </c>
      <c r="R62" s="14">
        <f t="shared" si="17"/>
        <v>968099.62499999988</v>
      </c>
      <c r="S62" s="14">
        <f t="shared" si="1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8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16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13"/>
        <v>774962.20000000007</v>
      </c>
      <c r="R63" s="14">
        <f t="shared" si="17"/>
        <v>997252.5</v>
      </c>
      <c r="S63" s="14">
        <f t="shared" si="1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si="8"/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16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13"/>
        <v>767549.52500000002</v>
      </c>
      <c r="R64" s="14">
        <f t="shared" si="17"/>
        <v>971229.67500000005</v>
      </c>
      <c r="S64" s="14">
        <f t="shared" si="1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8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16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13"/>
        <v>776707.24999999988</v>
      </c>
      <c r="R65" s="14">
        <f t="shared" si="17"/>
        <v>985003.04999999993</v>
      </c>
      <c r="S65" s="14">
        <f t="shared" si="1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8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16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13"/>
        <v>780349.27500000002</v>
      </c>
      <c r="R66" s="14">
        <f t="shared" si="17"/>
        <v>1012254.2250000001</v>
      </c>
      <c r="S66" s="14">
        <f t="shared" si="1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8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16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13"/>
        <v>763973.20000000007</v>
      </c>
      <c r="R67" s="14">
        <f t="shared" si="17"/>
        <v>1041184</v>
      </c>
      <c r="S67" s="14">
        <f t="shared" si="1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8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ref="L68:L79" si="19">SUM( (E68:K68))</f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13"/>
        <v>789335.22499999986</v>
      </c>
      <c r="R68" s="14">
        <f t="shared" ref="R68:R79" si="20">SUM(L68,Q68)</f>
        <v>1024238.2583333332</v>
      </c>
      <c r="S68" s="14">
        <f t="shared" ref="S68:S79" si="21">SUM(D68,R68)</f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8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19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13"/>
        <v>794559.05000000016</v>
      </c>
      <c r="R69" s="14">
        <f t="shared" si="20"/>
        <v>1004169.9166666669</v>
      </c>
      <c r="S69" s="14">
        <f t="shared" si="21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8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19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13"/>
        <v>806260.77499999991</v>
      </c>
      <c r="R70" s="14">
        <f t="shared" si="20"/>
        <v>1048171.4749999999</v>
      </c>
      <c r="S70" s="14">
        <f t="shared" si="21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8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19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13"/>
        <v>805350.6</v>
      </c>
      <c r="R71" s="14">
        <f t="shared" si="20"/>
        <v>1080646.7333333334</v>
      </c>
      <c r="S71" s="14">
        <f t="shared" si="21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8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19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13"/>
        <v>812119.72499999986</v>
      </c>
      <c r="R72" s="14">
        <f t="shared" si="20"/>
        <v>1081772.9916666667</v>
      </c>
      <c r="S72" s="14">
        <f t="shared" si="21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8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19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13"/>
        <v>817820.15</v>
      </c>
      <c r="R73" s="14">
        <f t="shared" si="20"/>
        <v>1101832.6499999999</v>
      </c>
      <c r="S73" s="14">
        <f t="shared" si="21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8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19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13"/>
        <v>840879.60833333316</v>
      </c>
      <c r="R74" s="14">
        <f t="shared" si="20"/>
        <v>1094141.3083333331</v>
      </c>
      <c r="S74" s="14">
        <f t="shared" si="21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8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si="19"/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si="13"/>
        <v>846706.66666666663</v>
      </c>
      <c r="R75" s="14">
        <f t="shared" si="20"/>
        <v>1149594.0666666667</v>
      </c>
      <c r="S75" s="14">
        <f t="shared" si="21"/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8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9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3"/>
        <v>862804.82499999984</v>
      </c>
      <c r="R76" s="14">
        <f t="shared" si="20"/>
        <v>1152969.6249999998</v>
      </c>
      <c r="S76" s="14">
        <f t="shared" si="21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8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9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3"/>
        <v>858072.9833333334</v>
      </c>
      <c r="R77" s="14">
        <f t="shared" si="20"/>
        <v>1151647.6833333333</v>
      </c>
      <c r="S77" s="14">
        <f t="shared" si="21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8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9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3"/>
        <v>855897.04166666674</v>
      </c>
      <c r="R78" s="14">
        <f t="shared" si="20"/>
        <v>1160123.2416666667</v>
      </c>
      <c r="S78" s="14">
        <f t="shared" si="21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8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9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3"/>
        <v>850544.80000000016</v>
      </c>
      <c r="R79" s="14">
        <f t="shared" si="20"/>
        <v>1124183.4000000001</v>
      </c>
      <c r="S79" s="14">
        <f t="shared" si="21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8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ref="L80:L91" si="22">SUM( (E80:K80))</f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3"/>
        <v>859373.2583333333</v>
      </c>
      <c r="R80" s="14">
        <f t="shared" ref="R80:R91" si="23">SUM(L80,Q80)</f>
        <v>1122346.7833333332</v>
      </c>
      <c r="S80" s="14">
        <f t="shared" ref="S80:S91" si="24">SUM(D80,R80)</f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8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22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3"/>
        <v>863648.91666666663</v>
      </c>
      <c r="R81" s="14">
        <f t="shared" si="23"/>
        <v>1124424.8666666665</v>
      </c>
      <c r="S81" s="14">
        <f t="shared" si="24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8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22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3"/>
        <v>850785.07499999995</v>
      </c>
      <c r="R82" s="14">
        <f t="shared" si="23"/>
        <v>1133842.1499999999</v>
      </c>
      <c r="S82" s="14">
        <f t="shared" si="24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8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22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3"/>
        <v>855101.73333333328</v>
      </c>
      <c r="R83" s="14">
        <f t="shared" si="23"/>
        <v>1187468.833333333</v>
      </c>
      <c r="S83" s="14">
        <f t="shared" si="24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8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22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3"/>
        <v>862817.69166666677</v>
      </c>
      <c r="R84" s="14">
        <f t="shared" si="23"/>
        <v>1207561.9166666667</v>
      </c>
      <c r="S84" s="14">
        <f t="shared" si="24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8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22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3"/>
        <v>884416.15</v>
      </c>
      <c r="R85" s="14">
        <f t="shared" si="23"/>
        <v>1244249.5999999999</v>
      </c>
      <c r="S85" s="14">
        <f t="shared" si="24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8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22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3"/>
        <v>898141.29166666674</v>
      </c>
      <c r="R86" s="14">
        <f t="shared" si="23"/>
        <v>1284645.5833333335</v>
      </c>
      <c r="S86" s="14">
        <f t="shared" si="24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8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22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3"/>
        <v>918237.17777777766</v>
      </c>
      <c r="R87" s="14">
        <f t="shared" si="23"/>
        <v>1318845.9666666666</v>
      </c>
      <c r="S87" s="14">
        <f t="shared" si="24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8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22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3"/>
        <v>908758.68611111108</v>
      </c>
      <c r="R88" s="14">
        <f t="shared" si="23"/>
        <v>1201160.1000000001</v>
      </c>
      <c r="S88" s="14">
        <f t="shared" si="24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8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22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3"/>
        <v>914146.34259259258</v>
      </c>
      <c r="R89" s="14">
        <f t="shared" si="23"/>
        <v>1276248.6666666665</v>
      </c>
      <c r="S89" s="14">
        <f t="shared" si="24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8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22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3"/>
        <v>923306.06450617278</v>
      </c>
      <c r="R90" s="14">
        <f t="shared" si="23"/>
        <v>1252287.1555555554</v>
      </c>
      <c r="S90" s="14">
        <f t="shared" si="24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8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22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3"/>
        <v>938162.1</v>
      </c>
      <c r="R91" s="14">
        <f t="shared" si="23"/>
        <v>1320491.4000000001</v>
      </c>
      <c r="S91" s="14">
        <f t="shared" si="24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>SUM(B92:C92)</f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ref="L92:L103" si="25">SUM( (E92:K92))</f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3"/>
        <v>933448.19999999984</v>
      </c>
      <c r="R92" s="14">
        <f t="shared" ref="R92:R103" si="26">SUM(L92,Q92)</f>
        <v>1295599.5499999998</v>
      </c>
      <c r="S92" s="14">
        <f t="shared" ref="S92:S103" si="27">SUM(D92,R92)</f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>SUM(B93:C93)</f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25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3"/>
        <v>922829.2</v>
      </c>
      <c r="R93" s="14">
        <f t="shared" si="26"/>
        <v>1317464.3999999999</v>
      </c>
      <c r="S93" s="14">
        <f t="shared" si="27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ref="D94:D103" si="28">SUM(B94:C94)</f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25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3"/>
        <v>925639.8</v>
      </c>
      <c r="R94" s="14">
        <f t="shared" si="26"/>
        <v>1269286.1500000001</v>
      </c>
      <c r="S94" s="14">
        <f t="shared" si="27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28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25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3"/>
        <v>944191.30000000016</v>
      </c>
      <c r="R95" s="14">
        <f t="shared" si="26"/>
        <v>1322564.5</v>
      </c>
      <c r="S95" s="14">
        <f t="shared" si="27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si="28"/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25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3"/>
        <v>950607.29999999993</v>
      </c>
      <c r="R96" s="14">
        <f t="shared" si="26"/>
        <v>1371839.0499999998</v>
      </c>
      <c r="S96" s="14">
        <f t="shared" si="27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28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25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3"/>
        <v>949388.49999999977</v>
      </c>
      <c r="R97" s="14">
        <f t="shared" si="26"/>
        <v>1412956.4999999998</v>
      </c>
      <c r="S97" s="14">
        <f t="shared" si="27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28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25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3"/>
        <v>962096.18333333312</v>
      </c>
      <c r="R98" s="14">
        <f t="shared" si="26"/>
        <v>1454947.4166666665</v>
      </c>
      <c r="S98" s="14">
        <f t="shared" si="27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28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25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3"/>
        <v>963937.5</v>
      </c>
      <c r="R99" s="14">
        <f t="shared" si="26"/>
        <v>1497020.7666666666</v>
      </c>
      <c r="S99" s="14">
        <f t="shared" si="27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28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25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3"/>
        <v>965238.48333333316</v>
      </c>
      <c r="R100" s="14">
        <f t="shared" si="26"/>
        <v>1531163.7333333332</v>
      </c>
      <c r="S100" s="14">
        <f t="shared" si="27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28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25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3"/>
        <v>959352.74444444443</v>
      </c>
      <c r="R101" s="14">
        <f t="shared" si="26"/>
        <v>1586318.4111111111</v>
      </c>
      <c r="S101" s="14">
        <f t="shared" si="27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25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3"/>
        <v>921716.45740740735</v>
      </c>
      <c r="R102" s="14">
        <f t="shared" si="26"/>
        <v>1577901.8296296296</v>
      </c>
      <c r="S102" s="14">
        <f t="shared" si="27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si="28"/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25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3"/>
        <v>901609.6</v>
      </c>
      <c r="R103" s="14">
        <f t="shared" si="26"/>
        <v>1587469.9</v>
      </c>
      <c r="S103" s="14">
        <f t="shared" si="27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>SUM(B104:C104)</f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ref="L104:L115" si="29">SUM( (E104:K104))</f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ref="Q104:Q138" si="30">SUM(M104:P104)</f>
        <v>915135.20833333326</v>
      </c>
      <c r="R104" s="14">
        <f t="shared" ref="R104:R115" si="31">SUM(L104,Q104)</f>
        <v>1607523.4999999998</v>
      </c>
      <c r="S104" s="14">
        <f t="shared" ref="S104:S115" si="32">SUM(D104,R104)</f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>SUM(B105:C105)</f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29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30"/>
        <v>918317.81666666677</v>
      </c>
      <c r="R105" s="14">
        <f t="shared" si="31"/>
        <v>1651975.4000000001</v>
      </c>
      <c r="S105" s="14">
        <f t="shared" si="32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ref="D106:D113" si="33">SUM(B106:C106)</f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29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30"/>
        <v>921252.42500000005</v>
      </c>
      <c r="R106" s="14">
        <f t="shared" si="31"/>
        <v>1644289.4</v>
      </c>
      <c r="S106" s="14">
        <f t="shared" si="32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33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si="29"/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si="30"/>
        <v>920755.73333333328</v>
      </c>
      <c r="R107" s="14">
        <f t="shared" si="31"/>
        <v>1688714.6999999997</v>
      </c>
      <c r="S107" s="14">
        <f t="shared" si="32"/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33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29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30"/>
        <v>938117.04166666651</v>
      </c>
      <c r="R108" s="14">
        <f t="shared" si="31"/>
        <v>1718600.5</v>
      </c>
      <c r="S108" s="14">
        <f t="shared" si="32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33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29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30"/>
        <v>957313.64999999991</v>
      </c>
      <c r="R109" s="14">
        <f t="shared" si="31"/>
        <v>1744051.4</v>
      </c>
      <c r="S109" s="14">
        <f t="shared" si="32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33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29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30"/>
        <v>956292.65833333333</v>
      </c>
      <c r="R110" s="14">
        <f t="shared" si="31"/>
        <v>1762520.2</v>
      </c>
      <c r="S110" s="14">
        <f t="shared" si="32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33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29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30"/>
        <v>981295.46666666691</v>
      </c>
      <c r="R111" s="14">
        <f t="shared" si="31"/>
        <v>1793015.5000000002</v>
      </c>
      <c r="S111" s="14">
        <f t="shared" si="32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33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29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30"/>
        <v>978332.875</v>
      </c>
      <c r="R112" s="14">
        <f t="shared" si="31"/>
        <v>1803442</v>
      </c>
      <c r="S112" s="14">
        <f t="shared" si="32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33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29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30"/>
        <v>976493.68333333335</v>
      </c>
      <c r="R113" s="14">
        <f t="shared" si="31"/>
        <v>1824446.9333333331</v>
      </c>
      <c r="S113" s="14">
        <f t="shared" si="32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>SUM(B114:C114)</f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29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30"/>
        <v>969275.80277777778</v>
      </c>
      <c r="R114" s="14">
        <f t="shared" si="31"/>
        <v>1851613.2888888889</v>
      </c>
      <c r="S114" s="14">
        <f t="shared" si="32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>SUM(B115:C115)</f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29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30"/>
        <v>987480.9</v>
      </c>
      <c r="R115" s="14">
        <f t="shared" si="31"/>
        <v>1891284.1</v>
      </c>
      <c r="S115" s="14">
        <f t="shared" si="32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>SUM(B116:C116)</f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ref="L116:L135" si="34">SUM( (E116:K116))</f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30"/>
        <v>984566.96666666679</v>
      </c>
      <c r="R116" s="14">
        <f t="shared" ref="R116:R136" si="35">SUM(L116,Q116)</f>
        <v>1898792.1666666667</v>
      </c>
      <c r="S116" s="14">
        <f t="shared" ref="S116:S136" si="36">SUM(D116,R116)</f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ref="D117:D123" si="37">SUM(B117:C117)</f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34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30"/>
        <v>945406.23333333363</v>
      </c>
      <c r="R117" s="14">
        <f t="shared" si="35"/>
        <v>1872970.5333333337</v>
      </c>
      <c r="S117" s="14">
        <f t="shared" si="36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37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34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30"/>
        <v>939571.9</v>
      </c>
      <c r="R118" s="14">
        <f t="shared" si="35"/>
        <v>1922712.7999999998</v>
      </c>
      <c r="S118" s="14">
        <f t="shared" si="36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37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34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30"/>
        <v>936816.73333333351</v>
      </c>
      <c r="R119" s="14">
        <f t="shared" si="35"/>
        <v>1933695.5000000002</v>
      </c>
      <c r="S119" s="14">
        <f t="shared" si="36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37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34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30"/>
        <v>954291.76666666672</v>
      </c>
      <c r="R120" s="14">
        <f t="shared" si="35"/>
        <v>1930108.6000000003</v>
      </c>
      <c r="S120" s="14">
        <f t="shared" si="36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37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34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30"/>
        <v>1002539.9</v>
      </c>
      <c r="R121" s="14">
        <f t="shared" si="35"/>
        <v>2022047.2000000002</v>
      </c>
      <c r="S121" s="14">
        <f t="shared" si="36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37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34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30"/>
        <v>1024436.9333333333</v>
      </c>
      <c r="R122" s="14">
        <f t="shared" si="35"/>
        <v>2029057.2166666668</v>
      </c>
      <c r="S122" s="14">
        <f t="shared" si="36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37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34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30"/>
        <v>1041639.5666666668</v>
      </c>
      <c r="R123" s="14">
        <f t="shared" si="35"/>
        <v>2081128.9333333333</v>
      </c>
      <c r="S123" s="14">
        <f t="shared" si="36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>SUM(B124:C124)</f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34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30"/>
        <v>1059038.5</v>
      </c>
      <c r="R124" s="14">
        <f t="shared" si="35"/>
        <v>2104083.25</v>
      </c>
      <c r="S124" s="14">
        <f t="shared" si="36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>SUM(B125:C125)</f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34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30"/>
        <v>1068280.0999999996</v>
      </c>
      <c r="R125" s="14">
        <f t="shared" si="35"/>
        <v>2073501.3666666662</v>
      </c>
      <c r="S125" s="14">
        <f t="shared" si="36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>SUM(B126:C126)</f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34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30"/>
        <v>1078072.1000000001</v>
      </c>
      <c r="R126" s="14">
        <f t="shared" si="35"/>
        <v>2127078.7833333337</v>
      </c>
      <c r="S126" s="14">
        <f t="shared" si="36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>SUM(B127:C127)</f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34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30"/>
        <v>1026681.2000000001</v>
      </c>
      <c r="R127" s="14">
        <f t="shared" si="35"/>
        <v>2149762.7000000002</v>
      </c>
      <c r="S127" s="14">
        <f t="shared" si="36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ref="D128:D135" si="38">SUM(B128:C128)</f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>SUM( (E128:K128))</f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30"/>
        <v>1027022.0666666665</v>
      </c>
      <c r="R128" s="14">
        <f t="shared" si="35"/>
        <v>2148271.4</v>
      </c>
      <c r="S128" s="14">
        <f t="shared" si="36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38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34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30"/>
        <v>1051275.4333333336</v>
      </c>
      <c r="R129" s="14">
        <f t="shared" si="35"/>
        <v>2201214.1000000006</v>
      </c>
      <c r="S129" s="14">
        <f t="shared" si="36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38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34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30"/>
        <v>1048425.5999999999</v>
      </c>
      <c r="R130" s="14">
        <f t="shared" si="35"/>
        <v>2204973.7000000002</v>
      </c>
      <c r="S130" s="14">
        <f t="shared" si="36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38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34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30"/>
        <v>1054399.3666666667</v>
      </c>
      <c r="R131" s="14">
        <f t="shared" si="35"/>
        <v>2206526.5333333337</v>
      </c>
      <c r="S131" s="14">
        <f t="shared" si="36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38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34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30"/>
        <v>1051445.9333333333</v>
      </c>
      <c r="R132" s="14">
        <f t="shared" si="35"/>
        <v>2227122.3666666672</v>
      </c>
      <c r="S132" s="14">
        <f t="shared" si="36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38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34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30"/>
        <v>1118043.6000000001</v>
      </c>
      <c r="R133" s="14">
        <f t="shared" si="35"/>
        <v>2318484.7999999998</v>
      </c>
      <c r="S133" s="14">
        <f t="shared" si="36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38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34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30"/>
        <v>1157786.8</v>
      </c>
      <c r="R134" s="14">
        <f t="shared" si="35"/>
        <v>2376447.4000000004</v>
      </c>
      <c r="S134" s="14">
        <f t="shared" si="36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si="38"/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34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30"/>
        <v>1169160.3999999997</v>
      </c>
      <c r="R135" s="14">
        <f t="shared" si="35"/>
        <v>2408112.0999999996</v>
      </c>
      <c r="S135" s="14">
        <f>SUM(D135,R135)</f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>SUM(B136:C136)</f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>SUM( (E136:K136))</f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30"/>
        <v>1188967</v>
      </c>
      <c r="R136" s="14">
        <f t="shared" si="35"/>
        <v>2439708.4000000004</v>
      </c>
      <c r="S136" s="14">
        <f t="shared" si="36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>SUM(B137:C137)</f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>SUM( (E137:K137))</f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30"/>
        <v>1225123.9333333333</v>
      </c>
      <c r="R137" s="14">
        <f>SUM(L137,Q137)</f>
        <v>2511763.4333333336</v>
      </c>
      <c r="S137" s="14">
        <f>SUM(D137,R137)</f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>SUM(B138:C138)</f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>SUM( (E138:K138))</f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30"/>
        <v>1231078.1666666665</v>
      </c>
      <c r="R138" s="14">
        <f>SUM(L138,Q138)</f>
        <v>2557789.666666666</v>
      </c>
      <c r="S138" s="14">
        <f>SUM(D138,R138)</f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>SUM(B139:C139)</f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>SUM(M139:P139)</f>
        <v>1197377.6000000003</v>
      </c>
      <c r="R139" s="14">
        <f>SUM(L139,Q139)</f>
        <v>2547686.4000000004</v>
      </c>
      <c r="S139" s="14">
        <f>SUM(D139,R139)</f>
        <v>2344042.3000000003</v>
      </c>
    </row>
    <row r="140" spans="1:19" s="51" customFormat="1">
      <c r="A140" s="15" t="s">
        <v>68</v>
      </c>
      <c r="B140" s="14">
        <v>261522.6</v>
      </c>
      <c r="C140" s="14">
        <v>-500313.2</v>
      </c>
      <c r="D140" s="14">
        <f t="shared" ref="D140:D154" si="39">SUM(B140:C140)</f>
        <v>-238790.6</v>
      </c>
      <c r="E140" s="14">
        <v>174198.6</v>
      </c>
      <c r="F140" s="14">
        <v>1002665.7</v>
      </c>
      <c r="G140" s="14">
        <v>63206.099999999991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ref="L140:L154" si="40">SUM( (E140:K140))</f>
        <v>1363134.3666666669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ref="Q140:Q148" si="41">SUM(M140:P140)</f>
        <v>1187267.3333333333</v>
      </c>
      <c r="R140" s="14">
        <f t="shared" ref="R140:R148" si="42">SUM(L140,Q140)</f>
        <v>2550401.7000000002</v>
      </c>
      <c r="S140" s="14">
        <f>SUM(D140,R140)</f>
        <v>2311611.1</v>
      </c>
    </row>
    <row r="141" spans="1:19" s="51" customFormat="1">
      <c r="A141" s="15" t="s">
        <v>69</v>
      </c>
      <c r="B141" s="14">
        <v>292123.90000000002</v>
      </c>
      <c r="C141" s="14">
        <v>-497452.39999999997</v>
      </c>
      <c r="D141" s="14">
        <f t="shared" si="39"/>
        <v>-205328.49999999994</v>
      </c>
      <c r="E141" s="14">
        <v>195688.4</v>
      </c>
      <c r="F141" s="14">
        <v>1034766.6000000001</v>
      </c>
      <c r="G141" s="14">
        <v>63467.69999999999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40"/>
        <v>1413151.2333333332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41"/>
        <v>1202048.1666666665</v>
      </c>
      <c r="R141" s="14">
        <f t="shared" si="42"/>
        <v>2615199.3999999994</v>
      </c>
      <c r="S141" s="14">
        <f t="shared" ref="S141:S154" si="43">SUM(D141,R141)</f>
        <v>2409870.8999999994</v>
      </c>
    </row>
    <row r="142" spans="1:19" s="51" customFormat="1">
      <c r="A142" s="15" t="s">
        <v>70</v>
      </c>
      <c r="B142" s="14">
        <v>273574.69999999995</v>
      </c>
      <c r="C142" s="14">
        <v>-507580.80000000005</v>
      </c>
      <c r="D142" s="14">
        <f t="shared" si="39"/>
        <v>-234006.10000000009</v>
      </c>
      <c r="E142" s="14">
        <v>221728.4</v>
      </c>
      <c r="F142" s="14">
        <v>1051834.5</v>
      </c>
      <c r="G142" s="14">
        <v>64670.3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40"/>
        <v>1415589.5999999999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41"/>
        <v>1219143.9000000001</v>
      </c>
      <c r="R142" s="14">
        <f t="shared" si="42"/>
        <v>2634733.5</v>
      </c>
      <c r="S142" s="14">
        <f t="shared" si="43"/>
        <v>2400727.4</v>
      </c>
    </row>
    <row r="143" spans="1:19" s="51" customFormat="1">
      <c r="A143" s="15" t="s">
        <v>71</v>
      </c>
      <c r="B143" s="14">
        <v>266504.5</v>
      </c>
      <c r="C143" s="14">
        <v>-507794.9</v>
      </c>
      <c r="D143" s="14">
        <f t="shared" si="39"/>
        <v>-241290.40000000002</v>
      </c>
      <c r="E143" s="14">
        <v>195994.1</v>
      </c>
      <c r="F143" s="14">
        <v>1090339.1000000003</v>
      </c>
      <c r="G143" s="14">
        <v>65013.8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40"/>
        <v>1451085.0333333337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41"/>
        <v>1218869.3000000003</v>
      </c>
      <c r="R143" s="14">
        <f t="shared" si="42"/>
        <v>2669954.333333334</v>
      </c>
      <c r="S143" s="14">
        <f t="shared" si="43"/>
        <v>2428663.933333334</v>
      </c>
    </row>
    <row r="144" spans="1:19" s="51" customFormat="1">
      <c r="A144" s="15" t="s">
        <v>72</v>
      </c>
      <c r="B144" s="14">
        <v>337862.9</v>
      </c>
      <c r="C144" s="14">
        <v>-532446.89999999979</v>
      </c>
      <c r="D144" s="14">
        <f t="shared" si="39"/>
        <v>-194583.99999999977</v>
      </c>
      <c r="E144" s="14">
        <v>191866.3</v>
      </c>
      <c r="F144" s="14">
        <v>1130944.6000000003</v>
      </c>
      <c r="G144" s="14">
        <v>63914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40"/>
        <v>1434593.466666667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41"/>
        <v>1249521.6000000003</v>
      </c>
      <c r="R144" s="14">
        <f t="shared" si="42"/>
        <v>2684115.0666666673</v>
      </c>
      <c r="S144" s="14">
        <f t="shared" si="43"/>
        <v>2489531.0666666673</v>
      </c>
    </row>
    <row r="145" spans="1:19" s="51" customFormat="1">
      <c r="A145" s="15" t="s">
        <v>73</v>
      </c>
      <c r="B145" s="14">
        <v>311117.90000000002</v>
      </c>
      <c r="C145" s="14">
        <v>-514036.9</v>
      </c>
      <c r="D145" s="14">
        <f t="shared" si="39"/>
        <v>-202919</v>
      </c>
      <c r="E145" s="14">
        <v>216009.2</v>
      </c>
      <c r="F145" s="14">
        <v>1164452.5</v>
      </c>
      <c r="G145" s="14">
        <v>59150.5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40"/>
        <v>1488749.2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41"/>
        <v>1282575.2000000004</v>
      </c>
      <c r="R145" s="14">
        <f t="shared" si="42"/>
        <v>2771324.4000000004</v>
      </c>
      <c r="S145" s="14">
        <f t="shared" si="43"/>
        <v>2568405.4000000004</v>
      </c>
    </row>
    <row r="146" spans="1:19" s="51" customFormat="1">
      <c r="A146" s="15" t="s">
        <v>74</v>
      </c>
      <c r="B146" s="14">
        <v>304464.2</v>
      </c>
      <c r="C146" s="14">
        <v>-547179.29999999993</v>
      </c>
      <c r="D146" s="14">
        <f t="shared" si="39"/>
        <v>-242715.09999999992</v>
      </c>
      <c r="E146" s="14">
        <v>158917.5</v>
      </c>
      <c r="F146" s="14">
        <v>1190797.1999999997</v>
      </c>
      <c r="G146" s="14">
        <v>59504.7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40"/>
        <v>1491071.4999999998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41"/>
        <v>1324621.833333334</v>
      </c>
      <c r="R146" s="14">
        <f t="shared" si="42"/>
        <v>2815693.333333334</v>
      </c>
      <c r="S146" s="14">
        <f t="shared" si="43"/>
        <v>2572978.2333333339</v>
      </c>
    </row>
    <row r="147" spans="1:19" s="51" customFormat="1">
      <c r="A147" s="15" t="s">
        <v>75</v>
      </c>
      <c r="B147" s="14">
        <v>281923.90000000002</v>
      </c>
      <c r="C147" s="14">
        <v>-533149.49999999988</v>
      </c>
      <c r="D147" s="14">
        <f t="shared" si="39"/>
        <v>-251225.59999999986</v>
      </c>
      <c r="E147" s="14">
        <v>0</v>
      </c>
      <c r="F147" s="14">
        <v>1234004.5000000002</v>
      </c>
      <c r="G147" s="14">
        <v>59834.8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40"/>
        <v>1502243.0000000002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41"/>
        <v>1335695.2666666668</v>
      </c>
      <c r="R147" s="14">
        <f t="shared" si="42"/>
        <v>2837938.2666666671</v>
      </c>
      <c r="S147" s="14">
        <f t="shared" si="43"/>
        <v>2586712.666666667</v>
      </c>
    </row>
    <row r="148" spans="1:19" s="51" customFormat="1">
      <c r="A148" s="15" t="s">
        <v>76</v>
      </c>
      <c r="B148" s="14">
        <v>298513</v>
      </c>
      <c r="C148" s="14">
        <v>-533829</v>
      </c>
      <c r="D148" s="14">
        <f t="shared" si="39"/>
        <v>-235316</v>
      </c>
      <c r="E148" s="14">
        <v>0</v>
      </c>
      <c r="F148" s="14">
        <v>1264668.5</v>
      </c>
      <c r="G148" s="14">
        <v>66705.8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40"/>
        <v>1520819.7999999998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41"/>
        <v>1364424.0999999999</v>
      </c>
      <c r="R148" s="14">
        <f t="shared" si="42"/>
        <v>2885243.8999999994</v>
      </c>
      <c r="S148" s="14">
        <f t="shared" si="43"/>
        <v>2649927.8999999994</v>
      </c>
    </row>
    <row r="149" spans="1:19" s="51" customFormat="1">
      <c r="A149" s="15" t="s">
        <v>77</v>
      </c>
      <c r="B149" s="14">
        <v>281183.3</v>
      </c>
      <c r="C149" s="14">
        <v>-525169.79999999993</v>
      </c>
      <c r="D149" s="14">
        <f t="shared" si="39"/>
        <v>-243986.49999999994</v>
      </c>
      <c r="E149" s="14">
        <v>0</v>
      </c>
      <c r="F149" s="14">
        <v>1305643.7</v>
      </c>
      <c r="G149" s="14">
        <v>78683.100000000006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40"/>
        <v>1536994.5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>SUM(M149:P149)</f>
        <v>1380947.7666666664</v>
      </c>
      <c r="R149" s="14">
        <f>SUM(L149,Q149)</f>
        <v>2917942.2666666666</v>
      </c>
      <c r="S149" s="14">
        <f t="shared" si="43"/>
        <v>2673955.7666666666</v>
      </c>
    </row>
    <row r="150" spans="1:19" s="51" customFormat="1">
      <c r="A150" s="15" t="s">
        <v>78</v>
      </c>
      <c r="B150" s="14">
        <v>261502.5</v>
      </c>
      <c r="C150" s="14">
        <v>-523421.4</v>
      </c>
      <c r="D150" s="14">
        <f t="shared" si="39"/>
        <v>-261918.90000000002</v>
      </c>
      <c r="E150" s="14">
        <v>0</v>
      </c>
      <c r="F150" s="14">
        <v>1341848</v>
      </c>
      <c r="G150" s="14">
        <v>75595.900000000009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40"/>
        <v>1574113.4000000004</v>
      </c>
      <c r="M150" s="14">
        <v>25926.899999999998</v>
      </c>
      <c r="N150" s="14">
        <v>1372820.333333333</v>
      </c>
      <c r="O150" s="54">
        <v>496</v>
      </c>
      <c r="P150" s="54">
        <v>12381.5</v>
      </c>
      <c r="Q150" s="14">
        <f>SUM(M150:P150)</f>
        <v>1411624.7333333329</v>
      </c>
      <c r="R150" s="14">
        <f>SUM(L150,Q150)</f>
        <v>2985738.1333333333</v>
      </c>
      <c r="S150" s="14">
        <f t="shared" si="43"/>
        <v>2723819.2333333334</v>
      </c>
    </row>
    <row r="151" spans="1:19" s="51" customFormat="1">
      <c r="A151" s="15" t="s">
        <v>79</v>
      </c>
      <c r="B151" s="14">
        <v>388061.1999999999</v>
      </c>
      <c r="C151" s="14">
        <v>-603082.79999999981</v>
      </c>
      <c r="D151" s="14">
        <f t="shared" si="39"/>
        <v>-215021.59999999992</v>
      </c>
      <c r="E151" s="14">
        <v>0</v>
      </c>
      <c r="F151" s="14">
        <v>1373091.0000000002</v>
      </c>
      <c r="G151" s="14">
        <v>73497</v>
      </c>
      <c r="H151" s="52">
        <v>23686.2</v>
      </c>
      <c r="I151" s="52">
        <v>722793.2</v>
      </c>
      <c r="J151" s="53">
        <v>-450779.19999999995</v>
      </c>
      <c r="K151" s="14">
        <v>-95938.200000000012</v>
      </c>
      <c r="L151" s="14">
        <f t="shared" si="40"/>
        <v>1646350.0000000005</v>
      </c>
      <c r="M151" s="14">
        <v>42179.299999999988</v>
      </c>
      <c r="N151" s="14">
        <v>1340807.0000000002</v>
      </c>
      <c r="O151" s="54">
        <v>458.5</v>
      </c>
      <c r="P151" s="54">
        <v>13691.699999999999</v>
      </c>
      <c r="Q151" s="14">
        <f>SUM(M151:P151)</f>
        <v>1397136.5000000002</v>
      </c>
      <c r="R151" s="14">
        <f>SUM(L151,Q151)</f>
        <v>3043486.5000000009</v>
      </c>
      <c r="S151" s="14">
        <f t="shared" si="43"/>
        <v>2828464.9000000008</v>
      </c>
    </row>
    <row r="152" spans="1:19" s="51" customFormat="1">
      <c r="A152" s="15" t="s">
        <v>82</v>
      </c>
      <c r="B152" s="14">
        <v>338904.19999999995</v>
      </c>
      <c r="C152" s="14">
        <v>-662873</v>
      </c>
      <c r="D152" s="14">
        <f t="shared" si="39"/>
        <v>-323968.80000000005</v>
      </c>
      <c r="E152" s="14">
        <v>0</v>
      </c>
      <c r="F152" s="14">
        <v>1411185.8000000003</v>
      </c>
      <c r="G152" s="14">
        <f>16025.6+104859.1+50.8+0</f>
        <v>120935.50000000001</v>
      </c>
      <c r="H152" s="52">
        <v>23686.1</v>
      </c>
      <c r="I152" s="52">
        <v>722793.2</v>
      </c>
      <c r="J152" s="53">
        <v>-453980.6</v>
      </c>
      <c r="K152" s="14">
        <v>-97728.60000000002</v>
      </c>
      <c r="L152" s="14">
        <f t="shared" si="40"/>
        <v>1726891.4000000004</v>
      </c>
      <c r="M152" s="14">
        <f>37420.9+101.6</f>
        <v>37522.5</v>
      </c>
      <c r="N152" s="14">
        <f>1313668.9+68856.6-157.9-0-0-13533.8</f>
        <v>1368833.8</v>
      </c>
      <c r="O152" s="54">
        <v>370.8</v>
      </c>
      <c r="P152" s="54">
        <f>157.9+0+0+13533.8</f>
        <v>13691.699999999999</v>
      </c>
      <c r="Q152" s="14">
        <f t="shared" ref="Q152:Q154" si="44">SUM(M152:P152)</f>
        <v>1420418.8</v>
      </c>
      <c r="R152" s="14">
        <f t="shared" ref="R152:R154" si="45">SUM(L152,Q152)</f>
        <v>3147310.2</v>
      </c>
      <c r="S152" s="14">
        <f t="shared" si="43"/>
        <v>2823341.4000000004</v>
      </c>
    </row>
    <row r="153" spans="1:19" s="51" customFormat="1">
      <c r="A153" s="15" t="s">
        <v>83</v>
      </c>
      <c r="B153" s="14">
        <v>393428</v>
      </c>
      <c r="C153" s="14">
        <v>-646726.6</v>
      </c>
      <c r="D153" s="14">
        <f t="shared" si="39"/>
        <v>-253298.59999999998</v>
      </c>
      <c r="E153" s="14">
        <v>0</v>
      </c>
      <c r="F153" s="14">
        <v>1421147.0000000002</v>
      </c>
      <c r="G153" s="14">
        <f>16025.6+105451.8+84.3+0</f>
        <v>121561.70000000001</v>
      </c>
      <c r="H153" s="52">
        <v>22292.799999999999</v>
      </c>
      <c r="I153" s="52">
        <v>721584.1</v>
      </c>
      <c r="J153" s="53">
        <v>-463997.2</v>
      </c>
      <c r="K153" s="14">
        <v>-96011.1</v>
      </c>
      <c r="L153" s="14">
        <f t="shared" si="40"/>
        <v>1726577.3</v>
      </c>
      <c r="M153" s="14">
        <f>34653.6+101.6</f>
        <v>34755.199999999997</v>
      </c>
      <c r="N153" s="14">
        <f>1303711.4+67089.1-157.9-0-0-13533.8</f>
        <v>1357108.8</v>
      </c>
      <c r="O153" s="54">
        <v>327</v>
      </c>
      <c r="P153" s="54">
        <f>157.9+0+0+13533.8</f>
        <v>13691.699999999999</v>
      </c>
      <c r="Q153" s="14">
        <f t="shared" si="44"/>
        <v>1405882.7</v>
      </c>
      <c r="R153" s="14">
        <f t="shared" si="45"/>
        <v>3132460</v>
      </c>
      <c r="S153" s="14">
        <f t="shared" si="43"/>
        <v>2879161.4</v>
      </c>
    </row>
    <row r="154" spans="1:19" s="51" customFormat="1">
      <c r="A154" s="15" t="s">
        <v>85</v>
      </c>
      <c r="B154" s="14">
        <v>344270.5</v>
      </c>
      <c r="C154" s="14">
        <v>-657844.90000000014</v>
      </c>
      <c r="D154" s="14">
        <f t="shared" si="39"/>
        <v>-313574.40000000014</v>
      </c>
      <c r="E154" s="14">
        <v>0</v>
      </c>
      <c r="F154" s="14">
        <f>0+0+0+51183+1270664.1+59841.5+16114.8+3073.8+14308.4</f>
        <v>1415185.6</v>
      </c>
      <c r="G154" s="14">
        <f>16025.6+106131.4+0+0</f>
        <v>122157</v>
      </c>
      <c r="H154" s="52">
        <v>19506.2</v>
      </c>
      <c r="I154" s="52">
        <v>719165.8</v>
      </c>
      <c r="J154" s="53">
        <v>-510629.19999999995</v>
      </c>
      <c r="K154" s="14">
        <v>-77027.199999999997</v>
      </c>
      <c r="L154" s="14">
        <f t="shared" si="40"/>
        <v>1688358.2000000002</v>
      </c>
      <c r="M154" s="14">
        <f>32139.4+101.6</f>
        <v>32241</v>
      </c>
      <c r="N154" s="14">
        <f>1332737+65589.3-157.9-0-0-13533.8</f>
        <v>1384634.6</v>
      </c>
      <c r="O154" s="54">
        <v>342.2</v>
      </c>
      <c r="P154" s="54">
        <f>157.9+0+0+13533.8</f>
        <v>13691.699999999999</v>
      </c>
      <c r="Q154" s="14">
        <f t="shared" si="44"/>
        <v>1430909.5</v>
      </c>
      <c r="R154" s="14">
        <f t="shared" si="45"/>
        <v>3119267.7</v>
      </c>
      <c r="S154" s="14">
        <f t="shared" si="43"/>
        <v>2805693.3</v>
      </c>
    </row>
    <row r="155" spans="1:19" s="51" customFormat="1" ht="12.75" customHeight="1">
      <c r="A155" s="64" t="s">
        <v>5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6"/>
    </row>
    <row r="156" spans="1:19" s="51" customFormat="1" ht="12.75" customHeight="1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9"/>
    </row>
    <row r="157" spans="1:19">
      <c r="A157" s="3"/>
      <c r="B157" s="5"/>
      <c r="C157" s="5"/>
      <c r="D157" s="5"/>
      <c r="E157" s="5"/>
      <c r="F157" s="5"/>
      <c r="G157" s="5"/>
      <c r="H157" s="5"/>
      <c r="I157" s="5"/>
      <c r="J157" s="5"/>
      <c r="K157" s="6"/>
      <c r="L157" s="5"/>
      <c r="M157" s="5" t="s">
        <v>6</v>
      </c>
      <c r="N157" s="5"/>
      <c r="O157" s="9"/>
      <c r="P157" s="9"/>
      <c r="Q157" s="5"/>
      <c r="R157" s="5"/>
      <c r="S157" s="5"/>
    </row>
    <row r="158" spans="1:19">
      <c r="A158" s="3"/>
      <c r="B158" s="7"/>
      <c r="C158" s="7"/>
      <c r="D158" s="7"/>
      <c r="E158" s="3"/>
      <c r="F158" s="7"/>
      <c r="G158" s="7"/>
      <c r="H158" s="7"/>
      <c r="I158" s="7"/>
      <c r="J158" s="7"/>
      <c r="K158" s="3"/>
      <c r="L158" s="3"/>
      <c r="M158" s="7"/>
      <c r="N158" s="3"/>
      <c r="O158" s="10"/>
      <c r="P158" s="10"/>
      <c r="Q158" s="7"/>
      <c r="R158" s="3"/>
      <c r="S158" s="3"/>
    </row>
  </sheetData>
  <mergeCells count="9">
    <mergeCell ref="A155:S156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9"/>
  <sheetViews>
    <sheetView workbookViewId="0">
      <pane xSplit="1" ySplit="7" topLeftCell="B22" activePane="bottomRight" state="frozen"/>
      <selection pane="topRight" activeCell="B1" sqref="B1"/>
      <selection pane="bottomLeft" activeCell="A8" sqref="A8"/>
      <selection pane="bottomRight" activeCell="A19" sqref="A19:XFD56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 ht="18">
      <c r="A52" s="15" t="s">
        <v>70</v>
      </c>
      <c r="B52" s="14">
        <v>273574.69999999995</v>
      </c>
      <c r="C52" s="14">
        <v>-507580.80000000005</v>
      </c>
      <c r="D52" s="14">
        <f t="shared" ref="D52:D56" si="18">SUM(B52:C52)</f>
        <v>-234006.10000000009</v>
      </c>
      <c r="E52" s="14">
        <v>221728.4</v>
      </c>
      <c r="F52" s="14">
        <v>1051834.5</v>
      </c>
      <c r="G52" s="14">
        <v>64670.3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6" si="19">SUM( (E52:K52))</f>
        <v>1415589.5999999999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2634733.5</v>
      </c>
      <c r="S52" s="14">
        <f t="shared" ref="S52:S56" si="22">SUM(D52,R52)</f>
        <v>2400727.4</v>
      </c>
    </row>
    <row r="53" spans="1:19" s="51" customFormat="1" ht="18">
      <c r="A53" s="15" t="s">
        <v>73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59150.5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1488749.2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2771324.4000000004</v>
      </c>
      <c r="S53" s="14">
        <f t="shared" si="22"/>
        <v>2568405.4000000004</v>
      </c>
    </row>
    <row r="54" spans="1:19" s="51" customFormat="1" ht="18">
      <c r="A54" s="15" t="s">
        <v>76</v>
      </c>
      <c r="B54" s="14">
        <v>298513</v>
      </c>
      <c r="C54" s="14">
        <v>-533829</v>
      </c>
      <c r="D54" s="14">
        <f t="shared" si="18"/>
        <v>-235316</v>
      </c>
      <c r="E54" s="14">
        <v>0</v>
      </c>
      <c r="F54" s="14">
        <v>1264668.5</v>
      </c>
      <c r="G54" s="14">
        <v>66705.8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si="19"/>
        <v>1520819.7999999998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2885243.8999999994</v>
      </c>
      <c r="S54" s="14">
        <f t="shared" si="22"/>
        <v>2649927.8999999994</v>
      </c>
    </row>
    <row r="55" spans="1:19" s="51" customFormat="1" ht="18">
      <c r="A55" s="15" t="s">
        <v>79</v>
      </c>
      <c r="B55" s="14">
        <v>388061.1999999999</v>
      </c>
      <c r="C55" s="14">
        <v>-603082.79999999981</v>
      </c>
      <c r="D55" s="14">
        <f t="shared" si="18"/>
        <v>-215021.59999999992</v>
      </c>
      <c r="E55" s="14">
        <v>0</v>
      </c>
      <c r="F55" s="14">
        <v>1373091.0000000002</v>
      </c>
      <c r="G55" s="14">
        <v>73497</v>
      </c>
      <c r="H55" s="52">
        <v>23686.2</v>
      </c>
      <c r="I55" s="52">
        <v>722793.2</v>
      </c>
      <c r="J55" s="53">
        <v>-450779.19999999995</v>
      </c>
      <c r="K55" s="14">
        <v>-95938.200000000012</v>
      </c>
      <c r="L55" s="14">
        <f t="shared" si="19"/>
        <v>1646350.0000000005</v>
      </c>
      <c r="M55" s="14">
        <v>42179.299999999988</v>
      </c>
      <c r="N55" s="14">
        <v>1340807.0000000002</v>
      </c>
      <c r="O55" s="54">
        <v>458.5</v>
      </c>
      <c r="P55" s="54">
        <v>13691.699999999999</v>
      </c>
      <c r="Q55" s="14">
        <f>SUM(M55:P55)</f>
        <v>1397136.5000000002</v>
      </c>
      <c r="R55" s="14">
        <f>SUM(L55,Q55)</f>
        <v>3043486.5000000009</v>
      </c>
      <c r="S55" s="14">
        <f t="shared" si="22"/>
        <v>2828464.9000000008</v>
      </c>
    </row>
    <row r="56" spans="1:19" s="51" customFormat="1" ht="18">
      <c r="A56" s="15" t="s">
        <v>85</v>
      </c>
      <c r="B56" s="14">
        <v>344270.5</v>
      </c>
      <c r="C56" s="14">
        <v>-657844.90000000014</v>
      </c>
      <c r="D56" s="14">
        <f t="shared" si="18"/>
        <v>-313574.40000000014</v>
      </c>
      <c r="E56" s="14">
        <v>0</v>
      </c>
      <c r="F56" s="14">
        <f>0+0+0+51183+1270664.1+59841.5+16114.8+3073.8+14308.4</f>
        <v>1415185.6</v>
      </c>
      <c r="G56" s="14">
        <f>16025.6+106131.4+0+0</f>
        <v>122157</v>
      </c>
      <c r="H56" s="52">
        <v>19506.2</v>
      </c>
      <c r="I56" s="52">
        <v>719165.8</v>
      </c>
      <c r="J56" s="53">
        <v>-510629.19999999995</v>
      </c>
      <c r="K56" s="14">
        <v>-77027.199999999997</v>
      </c>
      <c r="L56" s="14">
        <f t="shared" si="19"/>
        <v>1688358.2000000002</v>
      </c>
      <c r="M56" s="14">
        <f>32139.4+101.6</f>
        <v>32241</v>
      </c>
      <c r="N56" s="14">
        <f>1332737+65589.3-157.9-0-0-13533.8</f>
        <v>1384634.6</v>
      </c>
      <c r="O56" s="54">
        <v>342.2</v>
      </c>
      <c r="P56" s="54">
        <f>157.9+0+0+13533.8</f>
        <v>13691.699999999999</v>
      </c>
      <c r="Q56" s="14">
        <f t="shared" ref="Q56" si="23">SUM(M56:P56)</f>
        <v>1430909.5</v>
      </c>
      <c r="R56" s="14">
        <f t="shared" ref="R56" si="24">SUM(L56,Q56)</f>
        <v>3119267.7</v>
      </c>
      <c r="S56" s="14">
        <f t="shared" si="22"/>
        <v>2805693.3</v>
      </c>
    </row>
    <row r="57" spans="1:19" s="51" customFormat="1">
      <c r="A57" s="64" t="s">
        <v>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6"/>
    </row>
    <row r="58" spans="1:19" s="51" customForma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/>
    </row>
    <row r="59" spans="1:19" s="17" customFormat="1">
      <c r="A59" s="3"/>
      <c r="B59" s="5"/>
      <c r="C59" s="5"/>
      <c r="D59" s="5"/>
      <c r="E59" s="5"/>
      <c r="F59" s="5"/>
      <c r="G59" s="5"/>
      <c r="H59" s="5"/>
      <c r="I59" s="5"/>
      <c r="J59" s="5"/>
      <c r="K59" s="6"/>
      <c r="L59" s="5"/>
      <c r="M59" s="5" t="s">
        <v>6</v>
      </c>
      <c r="N59" s="5"/>
      <c r="O59" s="9"/>
      <c r="P59" s="9"/>
      <c r="Q59" s="5"/>
      <c r="R59" s="5"/>
      <c r="S59" s="5"/>
    </row>
  </sheetData>
  <mergeCells count="9">
    <mergeCell ref="A57:S58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2"/>
  <sheetViews>
    <sheetView workbookViewId="0">
      <pane xSplit="1" ySplit="7" topLeftCell="S8" activePane="bottomRight" state="frozen"/>
      <selection pane="topRight" activeCell="B1" sqref="B1"/>
      <selection pane="bottomLeft" activeCell="A8" sqref="A8"/>
      <selection pane="bottomRight" activeCell="A10" sqref="A10:XFD19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 ht="18">
      <c r="A19" s="15" t="s">
        <v>80</v>
      </c>
      <c r="B19" s="14">
        <v>388061.1999999999</v>
      </c>
      <c r="C19" s="14">
        <v>-603082.79999999981</v>
      </c>
      <c r="D19" s="14">
        <f t="shared" ref="D19" si="10">SUM(B19:C19)</f>
        <v>-215021.59999999992</v>
      </c>
      <c r="E19" s="14">
        <v>0</v>
      </c>
      <c r="F19" s="14">
        <v>1373091.0000000002</v>
      </c>
      <c r="G19" s="14">
        <v>73497</v>
      </c>
      <c r="H19" s="52">
        <v>23686.2</v>
      </c>
      <c r="I19" s="52">
        <v>722793.2</v>
      </c>
      <c r="J19" s="53">
        <v>-450779.19999999995</v>
      </c>
      <c r="K19" s="14">
        <v>-95938.200000000012</v>
      </c>
      <c r="L19" s="14">
        <f t="shared" ref="L19" si="11">SUM( (E19:K19))</f>
        <v>1646350.0000000005</v>
      </c>
      <c r="M19" s="14">
        <v>42179.299999999988</v>
      </c>
      <c r="N19" s="14">
        <v>1340807.0000000002</v>
      </c>
      <c r="O19" s="54">
        <v>458.5</v>
      </c>
      <c r="P19" s="54">
        <v>13691.699999999999</v>
      </c>
      <c r="Q19" s="14">
        <f>SUM(M19:P19)</f>
        <v>1397136.5000000002</v>
      </c>
      <c r="R19" s="14">
        <f>SUM(L19,Q19)</f>
        <v>3043486.5000000009</v>
      </c>
      <c r="S19" s="14">
        <f t="shared" ref="S19" si="12">SUM(D19,R19)</f>
        <v>2828464.9000000008</v>
      </c>
    </row>
    <row r="20" spans="1:19" s="51" customFormat="1">
      <c r="A20" s="64" t="s">
        <v>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</row>
    <row r="21" spans="1:19" s="51" customForma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</row>
    <row r="22" spans="1:19" s="17" customFormat="1"/>
  </sheetData>
  <mergeCells count="9">
    <mergeCell ref="A20:S21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2020-06-24T06:39:46Z</dcterms:modified>
</cp:coreProperties>
</file>