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54" i="3" l="1"/>
  <c r="G154" i="3"/>
  <c r="F154" i="3"/>
  <c r="N153" i="3"/>
  <c r="F153" i="3"/>
  <c r="G153" i="3" s="1"/>
  <c r="N152" i="3"/>
  <c r="F152" i="3"/>
  <c r="G152" i="3" s="1"/>
  <c r="N151" i="3"/>
  <c r="G151" i="3"/>
  <c r="F151" i="3"/>
  <c r="N150" i="3"/>
  <c r="F150" i="3"/>
  <c r="G150" i="3" s="1"/>
  <c r="O151" i="3" l="1"/>
  <c r="O154" i="3"/>
  <c r="O150" i="3"/>
  <c r="O152" i="3"/>
  <c r="O153" i="3"/>
  <c r="O18" i="5"/>
  <c r="N18" i="5"/>
  <c r="G18" i="5"/>
  <c r="N55" i="4"/>
  <c r="F55" i="4"/>
  <c r="G55" i="4" s="1"/>
  <c r="N54" i="4"/>
  <c r="G54" i="4"/>
  <c r="O54" i="4" s="1"/>
  <c r="N53" i="4"/>
  <c r="G53" i="4"/>
  <c r="N52" i="4"/>
  <c r="G52" i="4"/>
  <c r="N51" i="4"/>
  <c r="G51" i="4"/>
  <c r="N149" i="3"/>
  <c r="G149" i="3"/>
  <c r="N148" i="3"/>
  <c r="G148" i="3"/>
  <c r="O147" i="3"/>
  <c r="N147" i="3"/>
  <c r="G147" i="3"/>
  <c r="N146" i="3"/>
  <c r="G146" i="3"/>
  <c r="N145" i="3"/>
  <c r="G145" i="3"/>
  <c r="N144" i="3"/>
  <c r="G144" i="3"/>
  <c r="N143" i="3"/>
  <c r="O143" i="3" s="1"/>
  <c r="G143" i="3"/>
  <c r="N142" i="3"/>
  <c r="O142" i="3" s="1"/>
  <c r="G142" i="3"/>
  <c r="N141" i="3"/>
  <c r="G141" i="3"/>
  <c r="N140" i="3"/>
  <c r="G140" i="3"/>
  <c r="N139" i="3"/>
  <c r="G139" i="3"/>
  <c r="N138" i="3"/>
  <c r="O138" i="3" s="1"/>
  <c r="G138" i="3"/>
  <c r="O149" i="3" l="1"/>
  <c r="O51" i="4"/>
  <c r="O55" i="4"/>
  <c r="O53" i="4"/>
  <c r="O52" i="4"/>
  <c r="O144" i="3"/>
  <c r="O140" i="3"/>
  <c r="O146" i="3"/>
  <c r="O139" i="3"/>
  <c r="O141" i="3"/>
  <c r="O145" i="3"/>
  <c r="O148" i="3"/>
  <c r="N17" i="5"/>
  <c r="O17" i="5" s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O137" i="3" s="1"/>
  <c r="G137" i="3"/>
  <c r="N136" i="3"/>
  <c r="G136" i="3"/>
  <c r="N135" i="3"/>
  <c r="G135" i="3"/>
  <c r="N134" i="3"/>
  <c r="O134" i="3" s="1"/>
  <c r="G134" i="3"/>
  <c r="N133" i="3"/>
  <c r="O133" i="3" s="1"/>
  <c r="G133" i="3"/>
  <c r="N132" i="3"/>
  <c r="O132" i="3" s="1"/>
  <c r="G132" i="3"/>
  <c r="N131" i="3"/>
  <c r="O131" i="3" s="1"/>
  <c r="G131" i="3"/>
  <c r="N130" i="3"/>
  <c r="O130" i="3" s="1"/>
  <c r="G130" i="3"/>
  <c r="N129" i="3"/>
  <c r="G129" i="3"/>
  <c r="N128" i="3"/>
  <c r="G128" i="3"/>
  <c r="N127" i="3"/>
  <c r="O127" i="3" s="1"/>
  <c r="G127" i="3"/>
  <c r="N126" i="3"/>
  <c r="O126" i="3" s="1"/>
  <c r="G126" i="3"/>
  <c r="N125" i="3"/>
  <c r="O125" i="3" s="1"/>
  <c r="G125" i="3"/>
  <c r="N124" i="3"/>
  <c r="O124" i="3" s="1"/>
  <c r="G124" i="3"/>
  <c r="N123" i="3"/>
  <c r="O123" i="3" s="1"/>
  <c r="G123" i="3"/>
  <c r="N122" i="3"/>
  <c r="G122" i="3"/>
  <c r="N121" i="3"/>
  <c r="O121" i="3" s="1"/>
  <c r="G121" i="3"/>
  <c r="N120" i="3"/>
  <c r="G120" i="3"/>
  <c r="O120" i="3" s="1"/>
  <c r="N119" i="3"/>
  <c r="O119" i="3" s="1"/>
  <c r="G119" i="3"/>
  <c r="O118" i="3"/>
  <c r="N118" i="3"/>
  <c r="G118" i="3"/>
  <c r="N117" i="3"/>
  <c r="G117" i="3"/>
  <c r="N116" i="3"/>
  <c r="O116" i="3" s="1"/>
  <c r="G116" i="3"/>
  <c r="N115" i="3"/>
  <c r="O115" i="3" s="1"/>
  <c r="G115" i="3"/>
  <c r="N114" i="3"/>
  <c r="G114" i="3"/>
  <c r="N113" i="3"/>
  <c r="G113" i="3"/>
  <c r="N112" i="3"/>
  <c r="G112" i="3"/>
  <c r="N111" i="3"/>
  <c r="O111" i="3" s="1"/>
  <c r="G111" i="3"/>
  <c r="N110" i="3"/>
  <c r="G110" i="3"/>
  <c r="N109" i="3"/>
  <c r="G109" i="3"/>
  <c r="N108" i="3"/>
  <c r="O108" i="3" s="1"/>
  <c r="G108" i="3"/>
  <c r="N107" i="3"/>
  <c r="O107" i="3" s="1"/>
  <c r="G107" i="3"/>
  <c r="N106" i="3"/>
  <c r="G106" i="3"/>
  <c r="N105" i="3"/>
  <c r="G105" i="3"/>
  <c r="N104" i="3"/>
  <c r="G104" i="3"/>
  <c r="N103" i="3"/>
  <c r="O103" i="3" s="1"/>
  <c r="G103" i="3"/>
  <c r="N102" i="3"/>
  <c r="O102" i="3" s="1"/>
  <c r="G102" i="3"/>
  <c r="N101" i="3"/>
  <c r="G101" i="3"/>
  <c r="N100" i="3"/>
  <c r="O100" i="3" s="1"/>
  <c r="G100" i="3"/>
  <c r="N99" i="3"/>
  <c r="O99" i="3" s="1"/>
  <c r="G99" i="3"/>
  <c r="N98" i="3"/>
  <c r="G98" i="3"/>
  <c r="N97" i="3"/>
  <c r="G97" i="3"/>
  <c r="N96" i="3"/>
  <c r="G96" i="3"/>
  <c r="N95" i="3"/>
  <c r="G95" i="3"/>
  <c r="N94" i="3"/>
  <c r="O94" i="3" s="1"/>
  <c r="G94" i="3"/>
  <c r="N93" i="3"/>
  <c r="G93" i="3"/>
  <c r="N92" i="3"/>
  <c r="G92" i="3"/>
  <c r="N91" i="3"/>
  <c r="O91" i="3" s="1"/>
  <c r="G91" i="3"/>
  <c r="N90" i="3"/>
  <c r="G90" i="3"/>
  <c r="N89" i="3"/>
  <c r="G89" i="3"/>
  <c r="O89" i="3" s="1"/>
  <c r="N88" i="3"/>
  <c r="G88" i="3"/>
  <c r="N87" i="3"/>
  <c r="O87" i="3" s="1"/>
  <c r="G87" i="3"/>
  <c r="N86" i="3"/>
  <c r="G86" i="3"/>
  <c r="N85" i="3"/>
  <c r="G85" i="3"/>
  <c r="N84" i="3"/>
  <c r="O84" i="3" s="1"/>
  <c r="G84" i="3"/>
  <c r="N83" i="3"/>
  <c r="G83" i="3"/>
  <c r="N82" i="3"/>
  <c r="G82" i="3"/>
  <c r="N81" i="3"/>
  <c r="G81" i="3"/>
  <c r="N80" i="3"/>
  <c r="G80" i="3"/>
  <c r="N79" i="3"/>
  <c r="O79" i="3" s="1"/>
  <c r="G79" i="3"/>
  <c r="N78" i="3"/>
  <c r="G78" i="3"/>
  <c r="N77" i="3"/>
  <c r="G77" i="3"/>
  <c r="N76" i="3"/>
  <c r="O76" i="3" s="1"/>
  <c r="G76" i="3"/>
  <c r="N75" i="3"/>
  <c r="G75" i="3"/>
  <c r="N74" i="3"/>
  <c r="G74" i="3"/>
  <c r="N73" i="3"/>
  <c r="G73" i="3"/>
  <c r="N72" i="3"/>
  <c r="G72" i="3"/>
  <c r="N71" i="3"/>
  <c r="O71" i="3" s="1"/>
  <c r="G71" i="3"/>
  <c r="N70" i="3"/>
  <c r="G70" i="3"/>
  <c r="N69" i="3"/>
  <c r="G69" i="3"/>
  <c r="N68" i="3"/>
  <c r="O68" i="3" s="1"/>
  <c r="G68" i="3"/>
  <c r="N67" i="3"/>
  <c r="G67" i="3"/>
  <c r="N66" i="3"/>
  <c r="G66" i="3"/>
  <c r="N65" i="3"/>
  <c r="G65" i="3"/>
  <c r="N64" i="3"/>
  <c r="G64" i="3"/>
  <c r="N63" i="3"/>
  <c r="O63" i="3" s="1"/>
  <c r="G63" i="3"/>
  <c r="N62" i="3"/>
  <c r="G62" i="3"/>
  <c r="N61" i="3"/>
  <c r="G61" i="3"/>
  <c r="N60" i="3"/>
  <c r="O60" i="3" s="1"/>
  <c r="G60" i="3"/>
  <c r="N59" i="3"/>
  <c r="G59" i="3"/>
  <c r="N58" i="3"/>
  <c r="G58" i="3"/>
  <c r="N57" i="3"/>
  <c r="G57" i="3"/>
  <c r="N56" i="3"/>
  <c r="G56" i="3"/>
  <c r="N55" i="3"/>
  <c r="O55" i="3" s="1"/>
  <c r="G55" i="3"/>
  <c r="N54" i="3"/>
  <c r="G54" i="3"/>
  <c r="N53" i="3"/>
  <c r="G53" i="3"/>
  <c r="N52" i="3"/>
  <c r="O52" i="3" s="1"/>
  <c r="G52" i="3"/>
  <c r="N51" i="3"/>
  <c r="G51" i="3"/>
  <c r="N50" i="3"/>
  <c r="G50" i="3"/>
  <c r="N49" i="3"/>
  <c r="G49" i="3"/>
  <c r="N48" i="3"/>
  <c r="G48" i="3"/>
  <c r="N47" i="3"/>
  <c r="O47" i="3" s="1"/>
  <c r="G47" i="3"/>
  <c r="N46" i="3"/>
  <c r="G46" i="3"/>
  <c r="N45" i="3"/>
  <c r="G45" i="3"/>
  <c r="N44" i="3"/>
  <c r="O44" i="3" s="1"/>
  <c r="G44" i="3"/>
  <c r="N43" i="3"/>
  <c r="G43" i="3"/>
  <c r="N42" i="3"/>
  <c r="G42" i="3"/>
  <c r="O11" i="5" l="1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<sst xmlns="http://schemas.openxmlformats.org/spreadsheetml/2006/main" count="137" uniqueCount="70">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</sst>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_);\(#,##0.0\)"/>
    <numFmt numFmtId="172" formatCode="0.0_)"/>
    <numFmt numFmtId="173" formatCode="#,##0.0"/>
    <numFmt numFmtId="174" formatCode="_-* #,##0.00\ _F_-;\-* #,##0.00\ _F_-;_-* &quot;-&quot;??\ _F_-;_-@_-"/>
    <numFmt numFmtId="175" formatCode="_ * #,##0.00_ ;_ * \-#,##0.00_ ;_ * &quot;-&quot;??_ ;_ @_ "/>
    <numFmt numFmtId="176" formatCode="General_)"/>
    <numFmt numFmtId="177" formatCode="0.0"/>
    <numFmt numFmtId="178" formatCode="_-* #,##0.00\ &quot;F&quot;_-;\-* #,##0.00\ &quot;F&quot;_-;_-* &quot;-&quot;??\ &quot;F&quot;_-;_-@_-"/>
    <numFmt numFmtId="179" formatCode="0_)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#,##0;[Red]\(#,##0\)"/>
    <numFmt numFmtId="186" formatCode="_-[$€-2]* #,##0.00_-;\-[$€-2]* #,##0.00_-;_-[$€-2]* &quot;-&quot;??_-"/>
    <numFmt numFmtId="187" formatCode="#,#00"/>
    <numFmt numFmtId="188" formatCode="#,"/>
    <numFmt numFmtId="189" formatCode="&quot;Cr$&quot;#,##0_);[Red]\(&quot;Cr$&quot;#,##0\)"/>
    <numFmt numFmtId="190" formatCode="&quot;Cr$&quot;#,##0.00_);[Red]\(&quot;Cr$&quot;#,##0.00\)"/>
    <numFmt numFmtId="191" formatCode="\$#,"/>
    <numFmt numFmtId="192" formatCode="&quot;$&quot;#,#00"/>
    <numFmt numFmtId="193" formatCode="&quot;$&quot;#,"/>
    <numFmt numFmtId="194" formatCode="[&gt;=0.05]#,##0.0;[&lt;=-0.05]\-#,##0.0;?0.0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  <numFmt numFmtId="208" formatCode="[&gt;=0.05]#,##0.0;[&lt;=-0.05]\-#,##0.0;?\-\-"/>
    <numFmt numFmtId="209" formatCode="[&gt;=0.05]\(#,##0.0\);[&lt;=-0.05]\(\-#,##0.0\);?\(\-\-\)"/>
    <numFmt numFmtId="210" formatCode="[&gt;=0.05]\(#,##0.0\);[&lt;=-0.05]\(\-#,##0.0\);\(\-\-\);\(@\)"/>
    <numFmt numFmtId="211" formatCode="_-* #,##0.00\ [$€]_-;\-* #,##0.00\ [$€]_-;_-* &quot;-&quot;??\ [$€]_-;_-@_-"/>
    <numFmt numFmtId="212" formatCode="[$-409]dd\-mmm\-yy;@"/>
    <numFmt numFmtId="213" formatCode="[$-409]mmm\-yy;@"/>
    <numFmt numFmtId="214" formatCode="[$-409]mmmm\-yy;@"/>
    <numFmt numFmtId="215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71" fontId="0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0" fontId="5" fillId="0" borderId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5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7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6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7" fontId="12" fillId="0" borderId="0">
      <protection locked="0"/>
    </xf>
    <xf numFmtId="2" fontId="5" fillId="0" borderId="0" applyFont="0" applyFill="0" applyBorder="0" applyAlignment="0" applyProtection="0"/>
    <xf numFmtId="187" fontId="12" fillId="0" borderId="0">
      <protection locked="0"/>
    </xf>
    <xf numFmtId="38" fontId="25" fillId="6" borderId="0" applyNumberFormat="0" applyBorder="0" applyAlignment="0" applyProtection="0"/>
    <xf numFmtId="188" fontId="26" fillId="0" borderId="0">
      <protection locked="0"/>
    </xf>
    <xf numFmtId="188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9" fontId="31" fillId="0" borderId="0" applyNumberFormat="0">
      <alignment horizontal="centerContinuous"/>
    </xf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12" fillId="0" borderId="0">
      <protection locked="0"/>
    </xf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2" fontId="12" fillId="0" borderId="0">
      <protection locked="0"/>
    </xf>
    <xf numFmtId="193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6" fontId="4" fillId="0" borderId="0"/>
    <xf numFmtId="194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2" fillId="0" borderId="0">
      <protection locked="0"/>
    </xf>
    <xf numFmtId="199" fontId="12" fillId="0" borderId="0">
      <protection locked="0"/>
    </xf>
    <xf numFmtId="200" fontId="5" fillId="0" borderId="0" applyFont="0" applyFill="0" applyBorder="0" applyAlignment="0" applyProtection="0"/>
    <xf numFmtId="198" fontId="12" fillId="0" borderId="0">
      <protection locked="0"/>
    </xf>
    <xf numFmtId="201" fontId="7" fillId="0" borderId="0" applyFill="0" applyBorder="0" applyAlignment="0">
      <alignment horizontal="centerContinuous"/>
    </xf>
    <xf numFmtId="0" fontId="11" fillId="0" borderId="0"/>
    <xf numFmtId="199" fontId="12" fillId="0" borderId="0">
      <protection locked="0"/>
    </xf>
    <xf numFmtId="202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3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9" fontId="12" fillId="0" borderId="0">
      <protection locked="0"/>
    </xf>
    <xf numFmtId="202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4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5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6" fontId="7" fillId="0" borderId="0">
      <alignment horizontal="right"/>
    </xf>
    <xf numFmtId="0" fontId="60" fillId="0" borderId="0" applyProtection="0"/>
    <xf numFmtId="207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6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76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6" fontId="4" fillId="0" borderId="0"/>
    <xf numFmtId="176" fontId="4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0" fontId="8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176" fontId="4" fillId="0" borderId="0"/>
    <xf numFmtId="176" fontId="4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6" fontId="4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8" fillId="0" borderId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6" fontId="4" fillId="0" borderId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" fillId="0" borderId="0"/>
    <xf numFmtId="17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0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6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4" fontId="6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70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70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9" fillId="0" borderId="0"/>
    <xf numFmtId="0" fontId="7" fillId="0" borderId="0"/>
    <xf numFmtId="171" fontId="4" fillId="0" borderId="0"/>
    <xf numFmtId="208" fontId="7" fillId="0" borderId="0" applyFill="0" applyBorder="0" applyProtection="0">
      <alignment horizontal="right"/>
    </xf>
    <xf numFmtId="0" fontId="2" fillId="0" borderId="0"/>
    <xf numFmtId="171" fontId="4" fillId="0" borderId="0"/>
    <xf numFmtId="209" fontId="6" fillId="0" borderId="0">
      <alignment horizontal="right"/>
    </xf>
    <xf numFmtId="210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5" fillId="0" borderId="0" applyFont="0" applyFill="0" applyBorder="0" applyAlignment="0" applyProtection="0"/>
    <xf numFmtId="0" fontId="2" fillId="0" borderId="0"/>
    <xf numFmtId="0" fontId="2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6" fontId="4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6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171" fontId="0" fillId="0" borderId="0" xfId="0"/>
    <xf numFmtId="171" fontId="3" fillId="0" borderId="0" xfId="0" applyNumberFormat="1" applyFont="1" applyBorder="1" applyAlignment="1" applyProtection="1">
      <alignment horizontal="left"/>
    </xf>
    <xf numFmtId="171" fontId="0" fillId="0" borderId="0" xfId="0" applyFont="1"/>
    <xf numFmtId="171" fontId="76" fillId="0" borderId="2" xfId="0" applyNumberFormat="1" applyFont="1" applyBorder="1" applyAlignment="1" applyProtection="1">
      <alignment horizontal="left"/>
    </xf>
    <xf numFmtId="173" fontId="76" fillId="0" borderId="0" xfId="0" applyNumberFormat="1" applyFont="1" applyBorder="1" applyAlignment="1" applyProtection="1">
      <alignment horizontal="left"/>
    </xf>
    <xf numFmtId="171" fontId="76" fillId="0" borderId="0" xfId="0" applyFont="1" applyBorder="1"/>
    <xf numFmtId="171" fontId="76" fillId="0" borderId="0" xfId="0" applyNumberFormat="1" applyFont="1" applyBorder="1" applyAlignment="1" applyProtection="1">
      <alignment horizontal="left"/>
    </xf>
    <xf numFmtId="171" fontId="76" fillId="0" borderId="0" xfId="0" applyNumberFormat="1" applyFont="1" applyFill="1" applyBorder="1" applyAlignment="1" applyProtection="1">
      <alignment horizontal="left"/>
    </xf>
    <xf numFmtId="171" fontId="76" fillId="0" borderId="2" xfId="0" applyNumberFormat="1" applyFont="1" applyBorder="1" applyAlignment="1" applyProtection="1">
      <alignment horizontal="fill"/>
    </xf>
    <xf numFmtId="173" fontId="76" fillId="0" borderId="0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71" fontId="76" fillId="0" borderId="0" xfId="0" applyNumberFormat="1" applyFont="1" applyFill="1" applyBorder="1" applyAlignment="1" applyProtection="1">
      <alignment horizontal="fill"/>
    </xf>
    <xf numFmtId="171" fontId="76" fillId="0" borderId="7" xfId="0" applyNumberFormat="1" applyFont="1" applyBorder="1" applyAlignment="1" applyProtection="1">
      <alignment horizontal="fill"/>
    </xf>
    <xf numFmtId="171" fontId="76" fillId="0" borderId="0" xfId="0" applyFont="1"/>
    <xf numFmtId="171" fontId="0" fillId="0" borderId="0" xfId="0" applyAlignment="1">
      <alignment horizontal="center"/>
    </xf>
    <xf numFmtId="171" fontId="79" fillId="0" borderId="0" xfId="0" applyFont="1"/>
    <xf numFmtId="171" fontId="80" fillId="0" borderId="0" xfId="0" applyFont="1"/>
    <xf numFmtId="171" fontId="81" fillId="0" borderId="0" xfId="0" applyFont="1"/>
    <xf numFmtId="171" fontId="82" fillId="17" borderId="18" xfId="0" applyFont="1" applyFill="1" applyBorder="1"/>
    <xf numFmtId="171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2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71" fontId="84" fillId="0" borderId="0" xfId="0" applyFont="1"/>
    <xf numFmtId="171" fontId="75" fillId="0" borderId="7" xfId="0" applyNumberFormat="1" applyFont="1" applyBorder="1" applyAlignment="1" applyProtection="1">
      <alignment horizontal="center"/>
    </xf>
    <xf numFmtId="173" fontId="78" fillId="0" borderId="9" xfId="0" applyNumberFormat="1" applyFont="1" applyBorder="1" applyAlignment="1">
      <alignment horizontal="right"/>
    </xf>
    <xf numFmtId="173" fontId="78" fillId="0" borderId="9" xfId="0" applyNumberFormat="1" applyFont="1" applyFill="1" applyBorder="1" applyAlignment="1">
      <alignment horizontal="right"/>
    </xf>
    <xf numFmtId="173" fontId="78" fillId="0" borderId="9" xfId="0" applyNumberFormat="1" applyFont="1" applyBorder="1" applyAlignment="1" applyProtection="1">
      <alignment horizontal="right"/>
    </xf>
    <xf numFmtId="171" fontId="85" fillId="0" borderId="0" xfId="0" applyFont="1"/>
    <xf numFmtId="171" fontId="75" fillId="19" borderId="9" xfId="0" applyNumberFormat="1" applyFont="1" applyFill="1" applyBorder="1" applyAlignment="1" applyProtection="1">
      <alignment horizontal="center" vertical="center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73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Font="1" applyFill="1" applyBorder="1" applyAlignment="1">
      <alignment horizontal="center" vertical="center" wrapText="1"/>
    </xf>
    <xf numFmtId="171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71" fontId="87" fillId="0" borderId="0" xfId="0" applyFont="1" applyAlignment="1">
      <alignment horizontal="justify" vertical="center"/>
    </xf>
    <xf numFmtId="213" fontId="81" fillId="18" borderId="0" xfId="0" applyNumberFormat="1" applyFont="1" applyFill="1" applyAlignment="1">
      <alignment horizontal="right"/>
    </xf>
    <xf numFmtId="171" fontId="78" fillId="0" borderId="0" xfId="0" applyFont="1"/>
    <xf numFmtId="172" fontId="89" fillId="0" borderId="0" xfId="0" applyNumberFormat="1" applyFont="1" applyBorder="1" applyProtection="1"/>
    <xf numFmtId="171" fontId="89" fillId="0" borderId="0" xfId="0" applyNumberFormat="1" applyFont="1" applyBorder="1" applyAlignment="1" applyProtection="1">
      <alignment horizontal="left"/>
    </xf>
    <xf numFmtId="171" fontId="89" fillId="0" borderId="0" xfId="0" applyFont="1" applyBorder="1"/>
    <xf numFmtId="171" fontId="89" fillId="0" borderId="0" xfId="0" applyNumberFormat="1" applyFont="1" applyBorder="1" applyAlignment="1" applyProtection="1">
      <alignment horizontal="center"/>
    </xf>
    <xf numFmtId="171" fontId="90" fillId="0" borderId="0" xfId="0" applyFont="1"/>
    <xf numFmtId="172" fontId="89" fillId="0" borderId="0" xfId="0" applyNumberFormat="1" applyFont="1" applyBorder="1" applyAlignment="1" applyProtection="1">
      <alignment horizontal="center"/>
    </xf>
    <xf numFmtId="171" fontId="89" fillId="0" borderId="0" xfId="0" applyNumberFormat="1" applyFont="1" applyBorder="1" applyAlignment="1" applyProtection="1">
      <alignment horizontal="centerContinuous"/>
    </xf>
    <xf numFmtId="171" fontId="91" fillId="0" borderId="0" xfId="0" applyFont="1"/>
    <xf numFmtId="171" fontId="77" fillId="0" borderId="9" xfId="0" applyFont="1" applyBorder="1" applyAlignment="1">
      <alignment horizontal="center" vertical="center"/>
    </xf>
    <xf numFmtId="171" fontId="78" fillId="0" borderId="9" xfId="0" applyFont="1" applyBorder="1" applyAlignment="1">
      <alignment horizontal="center" vertical="center"/>
    </xf>
    <xf numFmtId="171" fontId="78" fillId="0" borderId="9" xfId="0" applyFont="1" applyBorder="1" applyAlignment="1">
      <alignment horizontal="center" vertical="center" wrapText="1"/>
    </xf>
    <xf numFmtId="171" fontId="75" fillId="0" borderId="0" xfId="0" applyNumberFormat="1" applyFont="1" applyBorder="1" applyAlignment="1" applyProtection="1">
      <alignment horizontal="center"/>
    </xf>
    <xf numFmtId="171" fontId="75" fillId="19" borderId="9" xfId="0" applyFont="1" applyFill="1" applyBorder="1" applyAlignment="1">
      <alignment horizontal="center" vertical="center"/>
    </xf>
    <xf numFmtId="171" fontId="93" fillId="0" borderId="0" xfId="0" applyFont="1" applyBorder="1" applyAlignment="1"/>
    <xf numFmtId="171" fontId="93" fillId="0" borderId="7" xfId="0" applyFont="1" applyBorder="1" applyAlignment="1"/>
    <xf numFmtId="171" fontId="85" fillId="0" borderId="0" xfId="0" applyFont="1" applyBorder="1"/>
    <xf numFmtId="0" fontId="70" fillId="18" borderId="0" xfId="1137" applyFill="1" applyAlignment="1" applyProtection="1"/>
    <xf numFmtId="171" fontId="70" fillId="0" borderId="0" xfId="1137" applyNumberFormat="1" applyAlignment="1" applyProtection="1"/>
    <xf numFmtId="214" fontId="78" fillId="0" borderId="9" xfId="0" quotePrefix="1" applyNumberFormat="1" applyFont="1" applyFill="1" applyBorder="1" applyAlignment="1" applyProtection="1">
      <alignment horizontal="left"/>
    </xf>
    <xf numFmtId="171" fontId="76" fillId="0" borderId="1" xfId="0" applyFont="1" applyBorder="1"/>
    <xf numFmtId="171" fontId="76" fillId="0" borderId="6" xfId="0" applyFont="1" applyBorder="1"/>
    <xf numFmtId="171" fontId="76" fillId="0" borderId="3" xfId="0" applyFont="1" applyBorder="1"/>
    <xf numFmtId="171" fontId="76" fillId="0" borderId="4" xfId="0" applyFont="1" applyBorder="1"/>
    <xf numFmtId="171" fontId="76" fillId="0" borderId="7" xfId="0" applyFont="1" applyBorder="1"/>
    <xf numFmtId="171" fontId="75" fillId="0" borderId="2" xfId="0" applyFont="1" applyBorder="1"/>
    <xf numFmtId="171" fontId="75" fillId="0" borderId="0" xfId="0" applyFont="1" applyBorder="1"/>
    <xf numFmtId="171" fontId="75" fillId="0" borderId="8" xfId="0" applyFont="1" applyBorder="1"/>
    <xf numFmtId="171" fontId="75" fillId="0" borderId="3" xfId="0" applyFont="1" applyBorder="1"/>
    <xf numFmtId="171" fontId="75" fillId="19" borderId="9" xfId="0" applyFont="1" applyFill="1" applyBorder="1" applyAlignment="1">
      <alignment horizontal="center" vertical="center" wrapText="1"/>
    </xf>
    <xf numFmtId="171" fontId="78" fillId="0" borderId="9" xfId="0" applyFont="1" applyBorder="1" applyAlignment="1">
      <alignment horizontal="center"/>
    </xf>
    <xf numFmtId="171" fontId="94" fillId="0" borderId="0" xfId="0" applyFont="1" applyAlignment="1">
      <alignment horizontal="center" wrapText="1"/>
    </xf>
    <xf numFmtId="171" fontId="70" fillId="0" borderId="21" xfId="1137" applyNumberFormat="1" applyBorder="1" applyAlignment="1" applyProtection="1"/>
    <xf numFmtId="171" fontId="0" fillId="0" borderId="1" xfId="0" applyBorder="1"/>
    <xf numFmtId="171" fontId="86" fillId="0" borderId="6" xfId="0" applyFont="1" applyBorder="1"/>
    <xf numFmtId="171" fontId="76" fillId="0" borderId="8" xfId="0" applyNumberFormat="1" applyFont="1" applyBorder="1" applyAlignment="1" applyProtection="1">
      <alignment horizontal="fill"/>
    </xf>
    <xf numFmtId="173" fontId="76" fillId="0" borderId="3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71" fontId="76" fillId="0" borderId="3" xfId="0" applyNumberFormat="1" applyFont="1" applyFill="1" applyBorder="1" applyAlignment="1" applyProtection="1">
      <alignment horizontal="fill"/>
    </xf>
    <xf numFmtId="171" fontId="76" fillId="0" borderId="4" xfId="0" applyNumberFormat="1" applyFont="1" applyBorder="1" applyAlignment="1" applyProtection="1">
      <alignment horizontal="fill"/>
    </xf>
    <xf numFmtId="215" fontId="78" fillId="0" borderId="9" xfId="0" quotePrefix="1" applyNumberFormat="1" applyFont="1" applyBorder="1" applyAlignment="1" applyProtection="1">
      <alignment horizontal="left"/>
    </xf>
    <xf numFmtId="171" fontId="93" fillId="0" borderId="2" xfId="0" applyFont="1" applyBorder="1" applyAlignment="1">
      <alignment horizontal="center"/>
    </xf>
    <xf numFmtId="171" fontId="93" fillId="0" borderId="0" xfId="0" applyFont="1" applyBorder="1" applyAlignment="1">
      <alignment horizontal="center"/>
    </xf>
    <xf numFmtId="171" fontId="93" fillId="0" borderId="7" xfId="0" applyFont="1" applyBorder="1" applyAlignment="1">
      <alignment horizontal="center"/>
    </xf>
    <xf numFmtId="171" fontId="75" fillId="19" borderId="9" xfId="0" applyNumberFormat="1" applyFont="1" applyFill="1" applyBorder="1" applyAlignment="1" applyProtection="1">
      <alignment horizontal="center"/>
    </xf>
    <xf numFmtId="171" fontId="75" fillId="19" borderId="9" xfId="0" applyFont="1" applyFill="1" applyBorder="1" applyAlignment="1">
      <alignment horizontal="center" vertical="center" wrapText="1"/>
    </xf>
    <xf numFmtId="171" fontId="75" fillId="19" borderId="19" xfId="0" applyFont="1" applyFill="1" applyBorder="1" applyAlignment="1">
      <alignment horizontal="center" vertical="center"/>
    </xf>
    <xf numFmtId="171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" xfId="1137" builtinId="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20" sqref="E20"/>
    </sheetView>
  </sheetViews>
  <sheetFormatPr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43982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66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61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9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8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6"/>
  <sheetViews>
    <sheetView workbookViewId="0">
      <pane xSplit="1" ySplit="6" topLeftCell="B145" activePane="bottomRight" state="frozen"/>
      <selection pane="topRight" activeCell="B1" sqref="B1"/>
      <selection pane="bottomLeft" activeCell="A7" sqref="A7"/>
      <selection pane="bottomRight" activeCell="A149" sqref="A149:XFD154"/>
    </sheetView>
  </sheetViews>
  <sheetFormatPr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3"/>
      <c r="B4" s="74"/>
      <c r="C4" s="75"/>
      <c r="D4" s="75"/>
      <c r="E4" s="76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34" t="s">
        <v>48</v>
      </c>
      <c r="N6" s="34" t="s">
        <v>1</v>
      </c>
      <c r="O6" s="83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53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53" si="11">SUM(H138:M138)</f>
        <v>403184.60000000009</v>
      </c>
      <c r="O138" s="28">
        <f t="shared" ref="O138:O154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 ht="18">
      <c r="A144" s="57" t="s">
        <v>56</v>
      </c>
      <c r="B144" s="26">
        <v>316885.56666666671</v>
      </c>
      <c r="C144" s="26">
        <v>1094137.3333333333</v>
      </c>
      <c r="D144" s="26">
        <v>453810.83333333331</v>
      </c>
      <c r="E144" s="27">
        <v>181531.50000000003</v>
      </c>
      <c r="F144" s="26">
        <v>85965.300000000017</v>
      </c>
      <c r="G144" s="28">
        <f t="shared" si="10"/>
        <v>2132330.5333333332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2575459.9333333331</v>
      </c>
    </row>
    <row r="145" spans="1:15" s="2" customFormat="1" ht="18">
      <c r="A145" s="57" t="s">
        <v>57</v>
      </c>
      <c r="B145" s="26">
        <v>328635.53333333338</v>
      </c>
      <c r="C145" s="26">
        <v>1109366.7666666666</v>
      </c>
      <c r="D145" s="26">
        <v>459122.06666666665</v>
      </c>
      <c r="E145" s="27">
        <v>179118.5</v>
      </c>
      <c r="F145" s="26">
        <v>88610.4</v>
      </c>
      <c r="G145" s="28">
        <f t="shared" si="10"/>
        <v>2164853.2666666666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2589194.3666666662</v>
      </c>
    </row>
    <row r="146" spans="1:15" s="2" customFormat="1" ht="18">
      <c r="A146" s="78" t="s">
        <v>58</v>
      </c>
      <c r="B146" s="26">
        <v>317452.39999999997</v>
      </c>
      <c r="C146" s="26">
        <v>1119232.8</v>
      </c>
      <c r="D146" s="26">
        <v>454128.1</v>
      </c>
      <c r="E146" s="27">
        <v>185112.4</v>
      </c>
      <c r="F146" s="26">
        <v>89039.7</v>
      </c>
      <c r="G146" s="28">
        <f t="shared" si="10"/>
        <v>2164965.4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2652409.6</v>
      </c>
    </row>
    <row r="147" spans="1:15" s="2" customFormat="1" ht="18">
      <c r="A147" s="78" t="s">
        <v>59</v>
      </c>
      <c r="B147" s="26">
        <v>326257.43333333329</v>
      </c>
      <c r="C147" s="26">
        <v>1094640.4000000001</v>
      </c>
      <c r="D147" s="26">
        <v>476499.06666666671</v>
      </c>
      <c r="E147" s="27">
        <v>182921.19999999995</v>
      </c>
      <c r="F147" s="26">
        <v>93403.799999999988</v>
      </c>
      <c r="G147" s="28">
        <f t="shared" si="10"/>
        <v>2173721.9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2676437.4666666668</v>
      </c>
    </row>
    <row r="148" spans="1:15" s="2" customFormat="1" ht="18">
      <c r="A148" s="78" t="s">
        <v>60</v>
      </c>
      <c r="B148" s="26">
        <v>331839.56666666659</v>
      </c>
      <c r="C148" s="26">
        <v>1029842.6000000001</v>
      </c>
      <c r="D148" s="26">
        <v>559743.93333333323</v>
      </c>
      <c r="E148" s="27">
        <v>190110.90000000002</v>
      </c>
      <c r="F148" s="26">
        <v>96020.799999999988</v>
      </c>
      <c r="G148" s="28">
        <f t="shared" si="10"/>
        <v>2207557.7999999998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2726300.9333333331</v>
      </c>
    </row>
    <row r="149" spans="1:15" s="2" customFormat="1" ht="18">
      <c r="A149" s="78" t="s">
        <v>62</v>
      </c>
      <c r="B149" s="26">
        <v>359838.80000000005</v>
      </c>
      <c r="C149" s="26">
        <v>1072573.7999999998</v>
      </c>
      <c r="D149" s="26">
        <v>584633.1</v>
      </c>
      <c r="E149" s="27">
        <v>188088.8</v>
      </c>
      <c r="F149" s="26">
        <v>99059</v>
      </c>
      <c r="G149" s="28">
        <f t="shared" si="10"/>
        <v>2304193.4999999995</v>
      </c>
      <c r="H149" s="26">
        <v>13357.7</v>
      </c>
      <c r="I149" s="26">
        <v>59688.299999999996</v>
      </c>
      <c r="J149" s="26">
        <v>694661.7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526753.09999999986</v>
      </c>
      <c r="O149" s="28">
        <f t="shared" si="12"/>
        <v>2830946.5999999996</v>
      </c>
    </row>
    <row r="150" spans="1:15" s="2" customFormat="1" ht="18">
      <c r="A150" s="78" t="s">
        <v>64</v>
      </c>
      <c r="B150" s="26">
        <v>338378.16666666669</v>
      </c>
      <c r="C150" s="26">
        <v>1074278.6333333335</v>
      </c>
      <c r="D150" s="26">
        <v>593100.06666666653</v>
      </c>
      <c r="E150" s="27">
        <v>190696.59999999998</v>
      </c>
      <c r="F150" s="26">
        <f>100165.6+181.9</f>
        <v>100347.5</v>
      </c>
      <c r="G150" s="28">
        <f t="shared" ref="G150:G154" si="13">SUM(B150:F150)</f>
        <v>2296800.9666666668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-69253.333333333241</v>
      </c>
      <c r="M150" s="28">
        <v>-283104.73333333328</v>
      </c>
      <c r="N150" s="28">
        <f t="shared" ref="N150:N154" si="14">SUM(H150:M150)</f>
        <v>532405.50000000012</v>
      </c>
      <c r="O150" s="28">
        <f t="shared" si="12"/>
        <v>2829206.4666666668</v>
      </c>
    </row>
    <row r="151" spans="1:15" s="2" customFormat="1" ht="18">
      <c r="A151" s="78" t="s">
        <v>65</v>
      </c>
      <c r="B151" s="26">
        <v>334633.03333333327</v>
      </c>
      <c r="C151" s="26">
        <v>1095008.5666666667</v>
      </c>
      <c r="D151" s="26">
        <v>608829.53333333344</v>
      </c>
      <c r="E151" s="27">
        <v>192620.2</v>
      </c>
      <c r="F151" s="26">
        <f>102328.5+181.9</f>
        <v>102510.39999999999</v>
      </c>
      <c r="G151" s="28">
        <f t="shared" si="13"/>
        <v>2333601.7333333334</v>
      </c>
      <c r="H151" s="26">
        <v>13474.2</v>
      </c>
      <c r="I151" s="26">
        <v>58145.599999999999</v>
      </c>
      <c r="J151" s="26">
        <v>718109.53333333321</v>
      </c>
      <c r="K151" s="26">
        <v>109217.60000000001</v>
      </c>
      <c r="L151" s="28">
        <v>-46005.966666666689</v>
      </c>
      <c r="M151" s="28">
        <v>-297934.66666666669</v>
      </c>
      <c r="N151" s="28">
        <f t="shared" si="14"/>
        <v>555006.29999999981</v>
      </c>
      <c r="O151" s="28">
        <f t="shared" si="12"/>
        <v>2888608.0333333332</v>
      </c>
    </row>
    <row r="152" spans="1:15" s="2" customFormat="1" ht="18">
      <c r="A152" s="78" t="s">
        <v>67</v>
      </c>
      <c r="B152" s="26">
        <v>330558.89999999997</v>
      </c>
      <c r="C152" s="26">
        <v>1080500.3</v>
      </c>
      <c r="D152" s="26">
        <v>608816.39999999991</v>
      </c>
      <c r="E152" s="27">
        <v>190685.09999999998</v>
      </c>
      <c r="F152" s="26">
        <f>107546+181.9</f>
        <v>107727.9</v>
      </c>
      <c r="G152" s="28">
        <f t="shared" si="13"/>
        <v>2318288.5999999996</v>
      </c>
      <c r="H152" s="26">
        <v>13526.1</v>
      </c>
      <c r="I152" s="26">
        <v>58131.8</v>
      </c>
      <c r="J152" s="26">
        <v>700113.10000000009</v>
      </c>
      <c r="K152" s="26">
        <v>109217.60000000001</v>
      </c>
      <c r="L152" s="28">
        <v>-57109.99999999992</v>
      </c>
      <c r="M152" s="28">
        <v>-303544.8</v>
      </c>
      <c r="N152" s="28">
        <f t="shared" si="14"/>
        <v>520333.80000000022</v>
      </c>
      <c r="O152" s="28">
        <f t="shared" si="12"/>
        <v>2838622.4</v>
      </c>
    </row>
    <row r="153" spans="1:15" s="2" customFormat="1" ht="18">
      <c r="A153" s="78" t="s">
        <v>68</v>
      </c>
      <c r="B153" s="26">
        <v>342229.9</v>
      </c>
      <c r="C153" s="26">
        <v>1103358.3999999999</v>
      </c>
      <c r="D153" s="26">
        <v>620782.50000000012</v>
      </c>
      <c r="E153" s="27">
        <v>193470.40000000002</v>
      </c>
      <c r="F153" s="26">
        <f>108310.5+181.9</f>
        <v>108492.4</v>
      </c>
      <c r="G153" s="28">
        <f t="shared" si="13"/>
        <v>2368333.5999999996</v>
      </c>
      <c r="H153" s="26">
        <v>15647.4</v>
      </c>
      <c r="I153" s="26">
        <v>53990.1</v>
      </c>
      <c r="J153" s="26">
        <v>711836.79999999993</v>
      </c>
      <c r="K153" s="26">
        <v>109217.60000000001</v>
      </c>
      <c r="L153" s="28">
        <v>-76639.399999999878</v>
      </c>
      <c r="M153" s="28">
        <v>-317664.90000000002</v>
      </c>
      <c r="N153" s="28">
        <f t="shared" si="14"/>
        <v>496387.6</v>
      </c>
      <c r="O153" s="28">
        <f t="shared" si="12"/>
        <v>2864721.1999999997</v>
      </c>
    </row>
    <row r="154" spans="1:15" s="2" customFormat="1" ht="18">
      <c r="A154" s="78" t="s">
        <v>69</v>
      </c>
      <c r="B154" s="26">
        <v>353590.89999999997</v>
      </c>
      <c r="C154" s="26">
        <v>1096814.9000000001</v>
      </c>
      <c r="D154" s="26">
        <v>628563.19999999995</v>
      </c>
      <c r="E154" s="27">
        <v>192666.99999999997</v>
      </c>
      <c r="F154" s="26">
        <f>112196.1+181.9</f>
        <v>112378</v>
      </c>
      <c r="G154" s="28">
        <f t="shared" si="13"/>
        <v>2384014</v>
      </c>
      <c r="H154" s="26">
        <v>14622.7</v>
      </c>
      <c r="I154" s="26">
        <v>50618.299999999996</v>
      </c>
      <c r="J154" s="26">
        <v>721800.5</v>
      </c>
      <c r="K154" s="26">
        <v>109217.60000000001</v>
      </c>
      <c r="L154" s="28">
        <v>-75679.199999999997</v>
      </c>
      <c r="M154" s="28">
        <v>-328125.79999999993</v>
      </c>
      <c r="N154" s="28">
        <f t="shared" si="14"/>
        <v>492454.10000000009</v>
      </c>
      <c r="O154" s="28">
        <f t="shared" si="12"/>
        <v>2876468.1</v>
      </c>
    </row>
    <row r="155" spans="1:15" ht="18.75">
      <c r="A155" s="63" t="s">
        <v>54</v>
      </c>
      <c r="B155" s="64"/>
      <c r="C155" s="6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2"/>
    </row>
    <row r="156" spans="1:15" ht="18.75">
      <c r="A156" s="65" t="s">
        <v>44</v>
      </c>
      <c r="B156" s="66"/>
      <c r="C156" s="66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/>
    </row>
    <row r="157" spans="1:15" ht="18.7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8.7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>
      <c r="J159" s="2"/>
      <c r="K159" s="2"/>
      <c r="M159" s="2"/>
    </row>
    <row r="160" spans="1:15">
      <c r="J160" s="2"/>
      <c r="K160" s="2"/>
      <c r="M160" s="2"/>
    </row>
    <row r="161" spans="10:13">
      <c r="J161" s="2"/>
      <c r="K161" s="2"/>
      <c r="M161" s="2"/>
    </row>
    <row r="162" spans="10:13">
      <c r="J162" s="2"/>
      <c r="K162" s="2"/>
      <c r="M162" s="2"/>
    </row>
    <row r="163" spans="10:13">
      <c r="J163" s="2"/>
      <c r="K163" s="2"/>
      <c r="M163" s="2"/>
    </row>
    <row r="164" spans="10:13">
      <c r="J164" s="2"/>
      <c r="K164" s="2"/>
      <c r="M164" s="2"/>
    </row>
    <row r="165" spans="10:13">
      <c r="J165" s="2"/>
      <c r="K165" s="2"/>
      <c r="M165" s="2"/>
    </row>
    <row r="166" spans="10:13">
      <c r="J166" s="2"/>
      <c r="K166" s="2"/>
      <c r="M166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8"/>
  <sheetViews>
    <sheetView workbookViewId="0">
      <pane xSplit="1" ySplit="6" topLeftCell="K52" activePane="bottomRight" state="frozen"/>
      <selection pane="topRight" activeCell="B1" sqref="B1"/>
      <selection pane="bottomLeft" activeCell="A7" sqref="A7"/>
      <selection pane="bottomRight" activeCell="A54" sqref="A54:XFD54"/>
    </sheetView>
  </sheetViews>
  <sheetFormatPr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55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5" si="7">SUM(H51:M51)</f>
        <v>441906.79999999981</v>
      </c>
      <c r="O51" s="28">
        <f t="shared" ref="O51:O55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 ht="18">
      <c r="A53" s="78" t="s">
        <v>58</v>
      </c>
      <c r="B53" s="26">
        <v>317452.39999999997</v>
      </c>
      <c r="C53" s="26">
        <v>1119232.8</v>
      </c>
      <c r="D53" s="26">
        <v>454128.1</v>
      </c>
      <c r="E53" s="27">
        <v>185112.4</v>
      </c>
      <c r="F53" s="26">
        <v>89039.7</v>
      </c>
      <c r="G53" s="28">
        <f t="shared" si="6"/>
        <v>2164965.4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2652409.6</v>
      </c>
    </row>
    <row r="54" spans="1:15" s="2" customFormat="1" ht="18">
      <c r="A54" s="78" t="s">
        <v>62</v>
      </c>
      <c r="B54" s="26">
        <v>359838.80000000005</v>
      </c>
      <c r="C54" s="26">
        <v>1072573.7999999998</v>
      </c>
      <c r="D54" s="26">
        <v>584633.1</v>
      </c>
      <c r="E54" s="27">
        <v>188088.8</v>
      </c>
      <c r="F54" s="26">
        <v>99059</v>
      </c>
      <c r="G54" s="28">
        <f t="shared" si="6"/>
        <v>2304193.4999999995</v>
      </c>
      <c r="H54" s="26">
        <v>13357.7</v>
      </c>
      <c r="I54" s="26">
        <v>59688.299999999996</v>
      </c>
      <c r="J54" s="26">
        <v>694661.7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526753.09999999986</v>
      </c>
      <c r="O54" s="28">
        <f t="shared" si="8"/>
        <v>2830946.5999999996</v>
      </c>
    </row>
    <row r="55" spans="1:15" s="2" customFormat="1" ht="17.25" customHeight="1">
      <c r="A55" s="78" t="s">
        <v>67</v>
      </c>
      <c r="B55" s="26">
        <v>334511.5</v>
      </c>
      <c r="C55" s="26">
        <v>1082324.8</v>
      </c>
      <c r="D55" s="26">
        <v>601421.79999999993</v>
      </c>
      <c r="E55" s="27">
        <v>190685.09999999998</v>
      </c>
      <c r="F55" s="26">
        <f>107546+181.9</f>
        <v>107727.9</v>
      </c>
      <c r="G55" s="28">
        <f t="shared" si="6"/>
        <v>2316671.1</v>
      </c>
      <c r="H55" s="26">
        <v>13526.1</v>
      </c>
      <c r="I55" s="26">
        <v>58131.8</v>
      </c>
      <c r="J55" s="26">
        <v>701488.10000000009</v>
      </c>
      <c r="K55" s="26">
        <v>109217.60000000001</v>
      </c>
      <c r="L55" s="28">
        <v>-81957.300000000017</v>
      </c>
      <c r="M55" s="28">
        <v>-308902.39999999997</v>
      </c>
      <c r="N55" s="28">
        <f t="shared" si="7"/>
        <v>491503.90000000008</v>
      </c>
      <c r="O55" s="28">
        <f t="shared" si="8"/>
        <v>2808175</v>
      </c>
    </row>
    <row r="56" spans="1:15" ht="18.75">
      <c r="A56" s="63" t="s">
        <v>55</v>
      </c>
      <c r="B56" s="64"/>
      <c r="C56" s="6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2"/>
    </row>
    <row r="57" spans="1:15" ht="18.75">
      <c r="A57" s="65" t="s">
        <v>44</v>
      </c>
      <c r="B57" s="66"/>
      <c r="C57" s="66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</row>
    <row r="58" spans="1:15" ht="18.7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9"/>
  <sheetViews>
    <sheetView topLeftCell="A7" workbookViewId="0">
      <selection activeCell="A27" sqref="A27"/>
    </sheetView>
  </sheetViews>
  <sheetFormatPr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7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 ht="18">
      <c r="A18" s="78" t="s">
        <v>63</v>
      </c>
      <c r="B18" s="26">
        <v>359838.80000000005</v>
      </c>
      <c r="C18" s="26">
        <v>1072573.7999999998</v>
      </c>
      <c r="D18" s="26">
        <v>584633.1</v>
      </c>
      <c r="E18" s="27">
        <v>188088.8</v>
      </c>
      <c r="F18" s="26">
        <v>99059</v>
      </c>
      <c r="G18" s="28">
        <f t="shared" ref="G18" si="6">SUM(B18:F18)</f>
        <v>2304193.4999999995</v>
      </c>
      <c r="H18" s="26">
        <v>13357.7</v>
      </c>
      <c r="I18" s="26">
        <v>59688.299999999996</v>
      </c>
      <c r="J18" s="26">
        <v>694661.7</v>
      </c>
      <c r="K18" s="26">
        <v>109217.60000000001</v>
      </c>
      <c r="L18" s="28">
        <v>-66658.8</v>
      </c>
      <c r="M18" s="28">
        <v>-283513.40000000002</v>
      </c>
      <c r="N18" s="28">
        <f t="shared" ref="N18" si="7">SUM(H18:M18)</f>
        <v>526753.09999999986</v>
      </c>
      <c r="O18" s="28">
        <f t="shared" ref="O18" si="8">N18+G18</f>
        <v>2830946.5999999996</v>
      </c>
    </row>
    <row r="19" spans="1:15" ht="18.75">
      <c r="A19" s="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ht="18.75">
      <c r="A20" s="63" t="s">
        <v>54</v>
      </c>
      <c r="B20" s="64"/>
      <c r="C20" s="6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2"/>
    </row>
    <row r="21" spans="1:15" ht="18.75">
      <c r="A21" s="65" t="s">
        <v>44</v>
      </c>
      <c r="B21" s="66"/>
      <c r="C21" s="66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1:15" ht="18.7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2020-08-04T15:51:21Z</dcterms:modified>
</cp:coreProperties>
</file>