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Table 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<sst xmlns="http://schemas.openxmlformats.org/spreadsheetml/2006/main" count="1004" uniqueCount="283">
  <si>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</si>
  <si>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</si>
  <si>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</si>
  <si>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</si>
  <si>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</si>
  <si>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</si>
  <si>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</si>
  <si>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</si>
  <si>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</si>
  <si>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</si>
  <si>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</si>
  <si>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</si>
  <si>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</si>
  <si>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</si>
  <si>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</si>
  <si>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</si>
  <si>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</si>
  <si>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</si>
  <si>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</si>
  <si>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</si>
  <si>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</si>
  <si>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</si>
  <si>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</si>
  <si>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</si>
  <si>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</si>
  <si>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</si>
  <si>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</si>
  <si>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</si>
  <si>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</si>
  <si>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</si>
  <si>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</si>
  <si>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</si>
  <si>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</si>
  <si>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</si>
  <si>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</si>
  <si>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</si>
  <si>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</si>
  <si>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</si>
  <si>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</si>
  <si>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</si>
  <si>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</si>
  <si>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</si>
  <si>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</si>
  <si>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</si>
  <si>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</si>
  <si>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</si>
  <si>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</si>
  <si>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</si>
  <si>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</si>
  <si>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</si>
  <si>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</si>
  <si>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</si>
  <si>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</si>
  <si>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</si>
  <si>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</si>
  <si>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</si>
  <si>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</si>
  <si>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</si>
  <si>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</si>
  <si>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</si>
  <si>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</si>
  <si>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</si>
  <si>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</si>
  <si>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</si>
  <si>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</si>
  <si>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</si>
  <si>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</si>
  <si>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</si>
  <si>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</si>
  <si>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</si>
  <si>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</si>
  <si>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</si>
  <si>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</si>
  <si>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</si>
  <si>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</si>
  <si>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</si>
  <si>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</si>
  <si>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</si>
  <si>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</si>
  <si>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</si>
  <si>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</si>
  <si>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</si>
  <si>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</si>
  <si>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</si>
  <si>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</si>
  <si>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</si>
  <si>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</si>
  <si>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</si>
  <si>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</si>
  <si>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</si>
  <si>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</si>
  <si>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</si>
  <si>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</si>
  <si>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</si>
  <si>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</si>
  <si>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</si>
  <si>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</si>
  <si>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</si>
  <si>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</si>
  <si>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</si>
  <si>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</si>
  <si>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</si>
  <si>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</si>
  <si>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</si>
  <si>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</si>
  <si>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</si>
  <si>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</si>
  <si>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</si>
  <si>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</si>
  <si>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</si>
  <si>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</si>
  <si>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</si>
  <si>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</si>
  <si>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</si>
  <si>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</si>
  <si>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</si>
  <si>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</si>
  <si>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</si>
  <si>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</si>
  <si>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</si>
  <si>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</si>
  <si>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</si>
  <si>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</si>
  <si>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</si>
  <si>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</si>
  <si>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</si>
  <si>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</si>
  <si>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</si>
  <si>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</si>
  <si>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</si>
  <si>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</si>
  <si>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</si>
  <si>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</si>
  <si>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</si>
  <si>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</si>
  <si>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</si>
  <si>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</si>
  <si>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</si>
  <si>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</si>
  <si>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</si>
  <si>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</si>
  <si>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</si>
  <si>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</si>
  <si>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</si>
  <si>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</si>
  <si>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</si>
  <si>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</si>
  <si>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</si>
  <si>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</si>
  <si>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</si>
  <si>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</si>
  <si>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</si>
  <si>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</si>
  <si>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</si>
  <si>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</si>
  <si>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</si>
  <si>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</si>
  <si>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</si>
  <si>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</si>
  <si>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</si>
  <si>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</si>
  <si>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</si>
  <si>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</si>
  <si>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</si>
  <si>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</si>
  <si>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</si>
  <si>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</si>
  <si>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</si>
  <si>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</si>
  <si>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</si>
  <si>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</si>
  <si>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</si>
  <si>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</si>
  <si>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</si>
  <si>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</si>
  <si>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</si>
  <si>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</si>
  <si>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</si>
  <si>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</si>
  <si>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</si>
  <si>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</si>
  <si>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</si>
  <si>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</si>
  <si>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</si>
  <si>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</si>
  <si>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</si>
  <si>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</si>
  <si>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</si>
  <si>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</si>
  <si>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</si>
  <si>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</si>
  <si>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</si>
  <si>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</si>
  <si>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</si>
  <si>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</si>
  <si>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</si>
  <si>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</si>
  <si>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</si>
  <si>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</si>
  <si>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</si>
  <si>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</si>
  <si>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</si>
  <si>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</si>
  <si>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</si>
  <si>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</si>
  <si>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</si>
  <si>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</si>
  <si>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</si>
  <si>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</si>
  <si>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</si>
  <si>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</si>
  <si>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</si>
  <si>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</si>
  <si>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</si>
  <si>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</si>
  <si>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</si>
  <si>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</si>
  <si>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</si>
  <si>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</si>
  <si>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</si>
  <si>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</si>
  <si>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</si>
  <si>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</si>
  <si>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</si>
  <si>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</si>
  <si>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</si>
  <si>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</si>
  <si>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</si>
  <si>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</si>
  <si>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</si>
  <si>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</si>
  <si>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</si>
  <si>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</si>
  <si>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</si>
  <si>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</si>
  <si>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</si>
  <si>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</si>
  <si>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</si>
  <si>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</si>
  <si>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</si>
  <si>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</si>
  <si>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</si>
  <si>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</si>
  <si>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</si>
  <si>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</si>
  <si>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</si>
  <si>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</si>
  <si>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</si>
  <si>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</si>
  <si>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</si>
  <si>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</si>
  <si>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</si>
  <si>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</si>
  <si>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</si>
  <si>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</si>
  <si>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</si>
  <si>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</si>
  <si>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</si>
  <si>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</si>
  <si>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</si>
  <si>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</si>
  <si>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</si>
  <si>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</si>
  <si>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</si>
  <si>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</si>
  <si>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</si>
  <si>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</si>
  <si>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</si>
  <si>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</si>
  <si>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</si>
  <si>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</si>
  <si>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</si>
  <si>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t>III. 9</t>
  </si>
  <si>
    <t>SAR</t>
  </si>
  <si>
    <r>
      <t xml:space="preserve"> </t>
    </r>
    <r>
      <rPr>
        <b/>
        <sz val="13"/>
        <rFont val="Calibri"/>
        <family val="2"/>
      </rPr>
      <t xml:space="preserve"> EXTERNAL DEBT SERVICING SCHEDULE IN JUNE 2021                </t>
    </r>
    <r>
      <rPr>
        <sz val="13"/>
        <rFont val="Calibri"/>
        <family val="2"/>
      </rPr>
      <t xml:space="preserve">                                   </t>
    </r>
  </si>
  <si>
    <t>01/06/21</t>
  </si>
  <si>
    <t>RTE BUB.-ND. II (NTAMBA-NDORA)</t>
  </si>
  <si>
    <t>15/06/21</t>
  </si>
  <si>
    <t>PROJ.REL.ECQUE&amp;DVLPT RURAL</t>
  </si>
  <si>
    <t xml:space="preserve">HIGHER INSTITUTE PROJECT </t>
  </si>
  <si>
    <t>Route Bujumbura- Nyamitanga</t>
  </si>
  <si>
    <t>30/06/21</t>
  </si>
  <si>
    <t>CAMEBU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</si>
</sst>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0"/>
    <numFmt numFmtId="190" formatCode="0.0000"/>
    <numFmt numFmtId="191" formatCode="_-* #,##0.0\ _F_B_-;\-* #,##0.0\ _F_B_-;_-* &quot;-&quot;??\ _F_B_-;_-@_-"/>
    <numFmt numFmtId="192" formatCode="_-* #,##0.0\ _€_-;\-* #,##0.0\ _€_-;_-* &quot;-&quot;?\ _€_-;_-@_-"/>
    <numFmt numFmtId="193" formatCode="#,##0.000"/>
    <numFmt numFmtId="194" formatCode="#,##0.00000"/>
    <numFmt numFmtId="195" formatCode="_-* #,##0\ _F_B_-;\-* #,##0\ _F_B_-;_-* &quot;-&quot;??\ _F_B_-;_-@_-"/>
    <numFmt numFmtId="196" formatCode="&quot;Vrai&quot;;&quot;Vrai&quot;;&quot;Faux&quot;"/>
    <numFmt numFmtId="197" formatCode="&quot;Actif&quot;;&quot;Actif&quot;;&quot;Inactif&quot;"/>
    <numFmt numFmtId="198" formatCode="0.000"/>
    <numFmt numFmtId="199" formatCode="0.0"/>
    <numFmt numFmtId="200" formatCode="_-* #,##0.0000\ _€_-;\-* #,##0.0000\ _€_-;_-* &quot;-&quot;??\ _€_-;_-@_-"/>
    <numFmt numFmtId="201" formatCode="_-* #,##0.000\ _€_-;\-* #,##0.000\ _€_-;_-* &quot;-&quot;??\ _€_-;_-@_-"/>
    <numFmt numFmtId="202" formatCode="_-* #,##0.0\ _€_-;\-* #,##0.0\ _€_-;_-* &quot;-&quot;??\ _€_-;_-@_-"/>
    <numFmt numFmtId="203" formatCode="#,##0.000000"/>
    <numFmt numFmtId="204" formatCode="_-* #,##0.000\ _F_B_-;\-* #,##0.000\ _F_B_-;_-* &quot;-&quot;??\ _F_B_-;_-@_-"/>
    <numFmt numFmtId="205" formatCode="_-* #,##0.0000\ _F_B_-;\-* #,##0.0000\ _F_B_-;_-* &quot;-&quot;??\ _F_B_-;_-@_-"/>
    <numFmt numFmtId="206" formatCode="[$-40C]dddd\ d\ mmmm\ yyyy"/>
    <numFmt numFmtId="207" formatCode="mmm\-yyyy"/>
    <numFmt numFmtId="208" formatCode="_ * #,##0.00_ ;_ * \-#,##0.00_ ;_ * &quot;-&quot;??_ ;_ @_ "/>
    <numFmt numFmtId="209" formatCode="_ * #,##0.0_ ;_ * \-#,##0.0_ ;_ * &quot;-&quot;??_ ;_ @_ "/>
    <numFmt numFmtId="210" formatCode="0.000000"/>
    <numFmt numFmtId="211" formatCode="0.00000"/>
    <numFmt numFmtId="212" formatCode="[$-40C]d\-mmm\-yy;@"/>
    <numFmt numFmtId="213" formatCode="_-* #,##0.00\ _F_-;\-* #,##0.00\ _F_-;_-* &quot;-&quot;??\ _F_-;_-@_-"/>
    <numFmt numFmtId="214" formatCode="_-* #,##0.0000\ _€_-;\-* #,##0.0000\ _€_-;_-* &quot;-&quot;????\ _€_-;_-@_-"/>
    <numFmt numFmtId="215" formatCode="[$-40C]mmm\-yy;@"/>
    <numFmt numFmtId="216" formatCode="_-* #,##0.00\ _€_-;\-* #,##0.00\ _€_-;_-* &quot;-&quot;\ _€_-;_-@_-"/>
    <numFmt numFmtId="217" formatCode="[$-409]mmmm\-yy;@"/>
  </numFmts>
  <fonts count="56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9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9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89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8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9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9" fontId="1" fillId="0" borderId="16" xfId="0" applyNumberFormat="1" applyFont="1" applyBorder="1" applyAlignment="1">
      <alignment/>
    </xf>
    <xf numFmtId="189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2" applyNumberFormat="1" applyFont="1" applyBorder="1" applyAlignment="1">
      <alignment horizontal="right"/>
    </xf>
    <xf numFmtId="188" fontId="1" fillId="0" borderId="15" xfId="42" applyNumberFormat="1" applyFont="1" applyBorder="1" applyAlignment="1">
      <alignment/>
    </xf>
    <xf numFmtId="188" fontId="1" fillId="0" borderId="16" xfId="42" applyNumberFormat="1" applyFont="1" applyBorder="1" applyAlignment="1">
      <alignment/>
    </xf>
    <xf numFmtId="4" fontId="1" fillId="0" borderId="0" xfId="42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8" fontId="1" fillId="0" borderId="15" xfId="42" applyNumberFormat="1" applyFont="1" applyBorder="1" applyAlignment="1">
      <alignment horizontal="right"/>
    </xf>
    <xf numFmtId="188" fontId="1" fillId="0" borderId="16" xfId="42" applyNumberFormat="1" applyFont="1" applyBorder="1" applyAlignment="1">
      <alignment horizontal="right"/>
    </xf>
    <xf numFmtId="4" fontId="1" fillId="0" borderId="16" xfId="42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2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2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9" fontId="1" fillId="0" borderId="11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2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8" fontId="1" fillId="0" borderId="15" xfId="0" applyNumberFormat="1" applyFont="1" applyFill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2" applyNumberFormat="1" applyFont="1" applyBorder="1" applyAlignment="1">
      <alignment horizontal="right"/>
    </xf>
    <xf numFmtId="4" fontId="2" fillId="0" borderId="15" xfId="42" applyNumberFormat="1" applyFont="1" applyBorder="1" applyAlignment="1">
      <alignment/>
    </xf>
    <xf numFmtId="0" fontId="8" fillId="0" borderId="15" xfId="0" applyFont="1" applyBorder="1" applyAlignment="1">
      <alignment/>
    </xf>
    <xf numFmtId="188" fontId="2" fillId="0" borderId="15" xfId="42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8" fontId="1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/>
    </xf>
    <xf numFmtId="188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2" applyNumberFormat="1" applyFont="1" applyBorder="1" applyAlignment="1">
      <alignment horizontal="right"/>
    </xf>
    <xf numFmtId="188" fontId="2" fillId="0" borderId="14" xfId="42" applyNumberFormat="1" applyFont="1" applyBorder="1" applyAlignment="1">
      <alignment/>
    </xf>
    <xf numFmtId="4" fontId="2" fillId="0" borderId="14" xfId="42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88" fontId="1" fillId="0" borderId="15" xfId="42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200" fontId="7" fillId="0" borderId="15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2" applyNumberFormat="1" applyFont="1" applyBorder="1" applyAlignment="1">
      <alignment horizontal="right"/>
    </xf>
    <xf numFmtId="188" fontId="2" fillId="0" borderId="16" xfId="42" applyNumberFormat="1" applyFont="1" applyBorder="1" applyAlignment="1">
      <alignment/>
    </xf>
    <xf numFmtId="188" fontId="2" fillId="0" borderId="16" xfId="42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9" fontId="9" fillId="0" borderId="31" xfId="0" applyNumberFormat="1" applyFont="1" applyBorder="1" applyAlignment="1">
      <alignment/>
    </xf>
    <xf numFmtId="189" fontId="9" fillId="0" borderId="32" xfId="0" applyNumberFormat="1" applyFont="1" applyBorder="1" applyAlignment="1">
      <alignment/>
    </xf>
    <xf numFmtId="189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53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37" xfId="0" applyFont="1" applyBorder="1" applyAlignment="1">
      <alignment/>
    </xf>
    <xf numFmtId="187" fontId="10" fillId="0" borderId="37" xfId="42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87" fontId="10" fillId="0" borderId="0" xfId="42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87" fontId="32" fillId="0" borderId="0" xfId="42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9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9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9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9" fontId="9" fillId="0" borderId="0" xfId="42" applyNumberFormat="1" applyFont="1" applyBorder="1" applyAlignment="1">
      <alignment/>
    </xf>
    <xf numFmtId="209" fontId="9" fillId="0" borderId="15" xfId="42" applyNumberFormat="1" applyFont="1" applyBorder="1" applyAlignment="1">
      <alignment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188" fontId="54" fillId="0" borderId="14" xfId="0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215" fontId="13" fillId="0" borderId="4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189" fontId="13" fillId="0" borderId="4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16" fontId="13" fillId="0" borderId="21" xfId="0" applyNumberFormat="1" applyFont="1" applyBorder="1" applyAlignment="1">
      <alignment horizontal="center" vertical="center" wrapText="1"/>
    </xf>
    <xf numFmtId="217" fontId="10" fillId="0" borderId="19" xfId="0" applyNumberFormat="1" applyFont="1" applyFill="1" applyBorder="1" applyAlignment="1" applyProtection="1" quotePrefix="1">
      <alignment horizontal="left"/>
      <protection/>
    </xf>
    <xf numFmtId="0" fontId="13" fillId="0" borderId="14" xfId="0" applyFont="1" applyBorder="1" applyAlignment="1">
      <alignment horizontal="center" vertical="center"/>
    </xf>
    <xf numFmtId="169" fontId="13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/>
      <protection locked="0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5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51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6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4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5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106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8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8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8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8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8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8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8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8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8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8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8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8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8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8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8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8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8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8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8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8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8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8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8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8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8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8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8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8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8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8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8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8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8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8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8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8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8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8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8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8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8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8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8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8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8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8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8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8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8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8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8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8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3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7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6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7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  <col min="11" max="16384" width="11.421875" style="0" customWidth="1"/>
  </cols>
  <sheetData>
    <row r="15" spans="1:10" ht="18" customHeight="1">
      <c r="A15" s="233" t="s">
        <v>254</v>
      </c>
      <c r="B15" s="234"/>
      <c r="C15" s="234"/>
      <c r="D15" s="234"/>
      <c r="E15" s="234"/>
      <c r="F15" s="234"/>
      <c r="G15" s="234"/>
      <c r="H15" s="234"/>
      <c r="I15" s="234"/>
      <c r="J15" s="235"/>
    </row>
    <row r="16" spans="1:10" ht="12.7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ht="18.75" thickBot="1">
      <c r="A17" s="145" t="s">
        <v>128</v>
      </c>
      <c r="B17" s="144"/>
      <c r="C17" s="146"/>
      <c r="D17" s="146"/>
      <c r="E17" s="146"/>
      <c r="F17" s="146"/>
      <c r="G17" s="146"/>
      <c r="H17" s="146"/>
      <c r="I17" s="146"/>
      <c r="J17" s="147"/>
    </row>
    <row r="18" spans="1:10" ht="18.75" thickTop="1">
      <c r="A18" s="131"/>
      <c r="B18" s="123"/>
      <c r="C18" s="123"/>
      <c r="D18" s="123"/>
      <c r="E18" s="123"/>
      <c r="F18" s="123"/>
      <c r="G18" s="123"/>
      <c r="H18" s="123"/>
      <c r="I18" s="123"/>
      <c r="J18" s="138"/>
    </row>
    <row r="19" spans="1:10" ht="18">
      <c r="A19" s="130"/>
      <c r="B19" s="124"/>
      <c r="C19" s="124"/>
      <c r="D19" s="124" t="s">
        <v>4</v>
      </c>
      <c r="E19" s="124"/>
      <c r="F19" s="124" t="s">
        <v>3</v>
      </c>
      <c r="G19" s="124" t="s">
        <v>246</v>
      </c>
      <c r="H19" s="124" t="s">
        <v>16</v>
      </c>
      <c r="I19" s="124" t="s">
        <v>246</v>
      </c>
      <c r="J19" s="139" t="s">
        <v>247</v>
      </c>
    </row>
    <row r="20" spans="1:10" ht="18.75" thickBot="1">
      <c r="A20" s="132" t="s">
        <v>0</v>
      </c>
      <c r="B20" s="125" t="s">
        <v>1</v>
      </c>
      <c r="C20" s="125" t="s">
        <v>2</v>
      </c>
      <c r="D20" s="125" t="s">
        <v>5</v>
      </c>
      <c r="E20" s="125" t="s">
        <v>248</v>
      </c>
      <c r="F20" s="125" t="s">
        <v>5</v>
      </c>
      <c r="G20" s="125" t="s">
        <v>249</v>
      </c>
      <c r="H20" s="125" t="s">
        <v>5</v>
      </c>
      <c r="I20" s="125" t="s">
        <v>250</v>
      </c>
      <c r="J20" s="140"/>
    </row>
    <row r="21" spans="1:10" ht="18.75" thickTop="1">
      <c r="A21" s="130"/>
      <c r="B21" s="124"/>
      <c r="C21" s="123"/>
      <c r="D21" s="128"/>
      <c r="E21" s="123"/>
      <c r="F21" s="128"/>
      <c r="G21" s="123"/>
      <c r="H21" s="124"/>
      <c r="I21" s="124"/>
      <c r="J21" s="141"/>
    </row>
    <row r="22" spans="1:10" ht="18">
      <c r="A22" s="148" t="s">
        <v>255</v>
      </c>
      <c r="B22" s="124" t="s">
        <v>146</v>
      </c>
      <c r="C22" s="124" t="s">
        <v>10</v>
      </c>
      <c r="D22" s="126">
        <v>28935.29</v>
      </c>
      <c r="E22" s="127">
        <f>+D22*J22/1000000</f>
        <v>37.514603485</v>
      </c>
      <c r="F22" s="126">
        <v>1627.61</v>
      </c>
      <c r="G22" s="127">
        <f>+F22*J22/1000000</f>
        <v>2.1101963649999997</v>
      </c>
      <c r="H22" s="126">
        <f aca="true" t="shared" si="0" ref="H22:H34">+F22+D22</f>
        <v>30562.9</v>
      </c>
      <c r="I22" s="127">
        <f>+H22*J22/1000000</f>
        <v>39.62479985</v>
      </c>
      <c r="J22" s="142">
        <v>1296.5</v>
      </c>
    </row>
    <row r="23" spans="1:10" ht="18">
      <c r="A23" s="148" t="s">
        <v>255</v>
      </c>
      <c r="B23" s="124" t="s">
        <v>147</v>
      </c>
      <c r="C23" s="124" t="s">
        <v>10</v>
      </c>
      <c r="D23" s="126">
        <v>0</v>
      </c>
      <c r="E23" s="127">
        <f aca="true" t="shared" si="1" ref="E23:E33">+D23*J23/1000000</f>
        <v>0</v>
      </c>
      <c r="F23" s="126">
        <v>2565</v>
      </c>
      <c r="G23" s="127">
        <f aca="true" t="shared" si="2" ref="G23:G34">+F23*J23/1000000</f>
        <v>3.3255225</v>
      </c>
      <c r="H23" s="126">
        <f t="shared" si="0"/>
        <v>2565</v>
      </c>
      <c r="I23" s="127">
        <f aca="true" t="shared" si="3" ref="I23:I34">+H23*J23/1000000</f>
        <v>3.3255225</v>
      </c>
      <c r="J23" s="142">
        <v>1296.5</v>
      </c>
    </row>
    <row r="24" spans="1:10" ht="18">
      <c r="A24" s="148" t="s">
        <v>255</v>
      </c>
      <c r="B24" s="124" t="s">
        <v>148</v>
      </c>
      <c r="C24" s="124" t="s">
        <v>9</v>
      </c>
      <c r="D24" s="129">
        <v>214500</v>
      </c>
      <c r="E24" s="127">
        <f t="shared" si="1"/>
        <v>436.6352894475</v>
      </c>
      <c r="F24" s="129">
        <v>40218.75</v>
      </c>
      <c r="G24" s="127">
        <f t="shared" si="2"/>
        <v>81.86911677140625</v>
      </c>
      <c r="H24" s="126">
        <f t="shared" si="0"/>
        <v>254718.75</v>
      </c>
      <c r="I24" s="127">
        <f t="shared" si="3"/>
        <v>518.5044062189063</v>
      </c>
      <c r="J24" s="142">
        <v>2035.595755</v>
      </c>
    </row>
    <row r="25" spans="1:14" ht="18">
      <c r="A25" s="148" t="s">
        <v>255</v>
      </c>
      <c r="B25" s="124" t="s">
        <v>150</v>
      </c>
      <c r="C25" s="124" t="s">
        <v>9</v>
      </c>
      <c r="D25" s="126">
        <v>198000</v>
      </c>
      <c r="E25" s="127">
        <f t="shared" si="1"/>
        <v>403.04795949</v>
      </c>
      <c r="F25" s="126">
        <v>37125</v>
      </c>
      <c r="G25" s="127">
        <f t="shared" si="2"/>
        <v>75.57149240437501</v>
      </c>
      <c r="H25" s="126">
        <f t="shared" si="0"/>
        <v>235125</v>
      </c>
      <c r="I25" s="127">
        <f t="shared" si="3"/>
        <v>478.619451894375</v>
      </c>
      <c r="J25" s="142">
        <v>2035.595755</v>
      </c>
      <c r="N25" s="67"/>
    </row>
    <row r="26" spans="1:10" ht="18">
      <c r="A26" s="148" t="s">
        <v>255</v>
      </c>
      <c r="B26" s="124" t="s">
        <v>149</v>
      </c>
      <c r="C26" s="124" t="s">
        <v>9</v>
      </c>
      <c r="D26" s="126">
        <v>1298000</v>
      </c>
      <c r="E26" s="127">
        <f t="shared" si="1"/>
        <v>2642.20328999</v>
      </c>
      <c r="F26" s="126">
        <v>124122.2052</v>
      </c>
      <c r="G26" s="127">
        <f t="shared" si="2"/>
        <v>252.66263400635893</v>
      </c>
      <c r="H26" s="126">
        <f t="shared" si="0"/>
        <v>1422122.2052</v>
      </c>
      <c r="I26" s="127">
        <f t="shared" si="3"/>
        <v>2894.865923996359</v>
      </c>
      <c r="J26" s="142">
        <v>2035.595755</v>
      </c>
    </row>
    <row r="27" spans="1:10" ht="18">
      <c r="A27" s="148" t="s">
        <v>255</v>
      </c>
      <c r="B27" s="124" t="s">
        <v>251</v>
      </c>
      <c r="C27" s="124" t="s">
        <v>10</v>
      </c>
      <c r="D27" s="126"/>
      <c r="E27" s="127">
        <f t="shared" si="1"/>
        <v>0</v>
      </c>
      <c r="F27" s="126">
        <v>42314.81</v>
      </c>
      <c r="G27" s="127">
        <f t="shared" si="2"/>
        <v>54.861151165</v>
      </c>
      <c r="H27" s="126">
        <f t="shared" si="0"/>
        <v>42314.81</v>
      </c>
      <c r="I27" s="127">
        <f t="shared" si="3"/>
        <v>54.861151165</v>
      </c>
      <c r="J27" s="142">
        <v>1296.5</v>
      </c>
    </row>
    <row r="28" spans="1:10" ht="18">
      <c r="A28" s="148" t="s">
        <v>256</v>
      </c>
      <c r="B28" s="124" t="s">
        <v>252</v>
      </c>
      <c r="C28" s="124" t="s">
        <v>10</v>
      </c>
      <c r="D28" s="126">
        <v>59449.7</v>
      </c>
      <c r="E28" s="127">
        <f t="shared" si="1"/>
        <v>78.6519531</v>
      </c>
      <c r="F28" s="126">
        <v>6463.89</v>
      </c>
      <c r="G28" s="127">
        <f t="shared" si="2"/>
        <v>8.55172647</v>
      </c>
      <c r="H28" s="126">
        <f t="shared" si="0"/>
        <v>65913.59</v>
      </c>
      <c r="I28" s="127">
        <f t="shared" si="3"/>
        <v>87.20367956999999</v>
      </c>
      <c r="J28" s="142">
        <v>1323</v>
      </c>
    </row>
    <row r="29" spans="1:10" ht="18">
      <c r="A29" s="148" t="s">
        <v>256</v>
      </c>
      <c r="B29" s="124" t="s">
        <v>151</v>
      </c>
      <c r="C29" s="124" t="s">
        <v>9</v>
      </c>
      <c r="D29" s="126">
        <v>83490.54</v>
      </c>
      <c r="E29" s="127">
        <f t="shared" si="1"/>
        <v>172.3188740145768</v>
      </c>
      <c r="F29" s="126">
        <v>16280.67</v>
      </c>
      <c r="G29" s="127">
        <f t="shared" si="2"/>
        <v>33.602210772656406</v>
      </c>
      <c r="H29" s="126">
        <f t="shared" si="0"/>
        <v>99771.20999999999</v>
      </c>
      <c r="I29" s="127">
        <f t="shared" si="3"/>
        <v>205.9210847872332</v>
      </c>
      <c r="J29" s="142">
        <v>2063.93292</v>
      </c>
    </row>
    <row r="30" spans="1:10" ht="18">
      <c r="A30" s="148" t="s">
        <v>256</v>
      </c>
      <c r="B30" s="124" t="s">
        <v>153</v>
      </c>
      <c r="C30" s="124" t="s">
        <v>9</v>
      </c>
      <c r="D30" s="126">
        <v>109634.079</v>
      </c>
      <c r="E30" s="127">
        <f t="shared" si="1"/>
        <v>226.2773848019807</v>
      </c>
      <c r="F30" s="126">
        <v>13567.22</v>
      </c>
      <c r="G30" s="127">
        <f t="shared" si="2"/>
        <v>28.0018319908824</v>
      </c>
      <c r="H30" s="126">
        <f t="shared" si="0"/>
        <v>123201.299</v>
      </c>
      <c r="I30" s="127">
        <f t="shared" si="3"/>
        <v>254.2792167928631</v>
      </c>
      <c r="J30" s="142">
        <v>2063.93292</v>
      </c>
    </row>
    <row r="31" spans="1:10" ht="18">
      <c r="A31" s="148" t="s">
        <v>256</v>
      </c>
      <c r="B31" s="124" t="s">
        <v>154</v>
      </c>
      <c r="C31" s="124" t="s">
        <v>9</v>
      </c>
      <c r="D31" s="126">
        <v>207534.908</v>
      </c>
      <c r="E31" s="127">
        <f t="shared" si="1"/>
        <v>428.3381286703714</v>
      </c>
      <c r="F31" s="126">
        <v>25682.42</v>
      </c>
      <c r="G31" s="127">
        <f t="shared" si="2"/>
        <v>53.006792103266406</v>
      </c>
      <c r="H31" s="126">
        <f t="shared" si="0"/>
        <v>233217.32799999998</v>
      </c>
      <c r="I31" s="127">
        <f t="shared" si="3"/>
        <v>481.3449207736378</v>
      </c>
      <c r="J31" s="142">
        <v>2063.93292</v>
      </c>
    </row>
    <row r="32" spans="1:10" ht="18">
      <c r="A32" s="148" t="s">
        <v>256</v>
      </c>
      <c r="B32" s="124" t="s">
        <v>155</v>
      </c>
      <c r="C32" s="124" t="s">
        <v>9</v>
      </c>
      <c r="D32" s="126">
        <v>310142.94</v>
      </c>
      <c r="E32" s="127">
        <f t="shared" si="1"/>
        <v>640.1142237715849</v>
      </c>
      <c r="F32" s="126">
        <v>41869.3</v>
      </c>
      <c r="G32" s="127">
        <f t="shared" si="2"/>
        <v>86.41542660735601</v>
      </c>
      <c r="H32" s="126">
        <f t="shared" si="0"/>
        <v>352012.24</v>
      </c>
      <c r="I32" s="127">
        <f t="shared" si="3"/>
        <v>726.5296503789408</v>
      </c>
      <c r="J32" s="142">
        <v>2063.93292</v>
      </c>
    </row>
    <row r="33" spans="1:10" ht="18">
      <c r="A33" s="148" t="s">
        <v>256</v>
      </c>
      <c r="B33" s="124" t="s">
        <v>253</v>
      </c>
      <c r="C33" s="124" t="s">
        <v>9</v>
      </c>
      <c r="D33" s="126">
        <v>188343.7742</v>
      </c>
      <c r="E33" s="127">
        <f t="shared" si="1"/>
        <v>388.72891584842677</v>
      </c>
      <c r="F33" s="126">
        <v>21624.5</v>
      </c>
      <c r="G33" s="127">
        <f t="shared" si="2"/>
        <v>44.63151742854001</v>
      </c>
      <c r="H33" s="126">
        <f t="shared" si="0"/>
        <v>209968.2742</v>
      </c>
      <c r="I33" s="127">
        <f t="shared" si="3"/>
        <v>433.3604332769668</v>
      </c>
      <c r="J33" s="142">
        <v>2063.93292</v>
      </c>
    </row>
    <row r="34" spans="1:10" ht="18.75" thickBot="1">
      <c r="A34" s="148" t="s">
        <v>256</v>
      </c>
      <c r="B34" s="124" t="s">
        <v>158</v>
      </c>
      <c r="C34" s="124" t="s">
        <v>9</v>
      </c>
      <c r="D34" s="136">
        <v>50792.62</v>
      </c>
      <c r="E34" s="137">
        <f>+D34*J34/1000000</f>
        <v>104.83256051105042</v>
      </c>
      <c r="F34" s="136">
        <v>9904.56</v>
      </c>
      <c r="G34" s="137">
        <f t="shared" si="2"/>
        <v>20.442347442115203</v>
      </c>
      <c r="H34" s="136">
        <f t="shared" si="0"/>
        <v>60697.18</v>
      </c>
      <c r="I34" s="137">
        <f t="shared" si="3"/>
        <v>125.27490795316561</v>
      </c>
      <c r="J34" s="143">
        <v>2063.93292</v>
      </c>
    </row>
    <row r="35" spans="1:10" ht="18.75" thickTop="1">
      <c r="A35" s="123" t="s">
        <v>128</v>
      </c>
      <c r="B35" s="123"/>
      <c r="C35" s="123"/>
      <c r="D35" s="126"/>
      <c r="E35" s="124"/>
      <c r="F35" s="126"/>
      <c r="G35" s="124"/>
      <c r="H35" s="124"/>
      <c r="I35" s="124"/>
      <c r="J35" s="142" t="s">
        <v>128</v>
      </c>
    </row>
    <row r="36" spans="1:10" ht="18.75" thickBot="1">
      <c r="A36" s="135"/>
      <c r="B36" s="133" t="s">
        <v>16</v>
      </c>
      <c r="C36" s="134" t="s">
        <v>128</v>
      </c>
      <c r="D36" s="136"/>
      <c r="E36" s="137">
        <f>SUM(E22:E34)</f>
        <v>5558.66318313049</v>
      </c>
      <c r="F36" s="136"/>
      <c r="G36" s="137">
        <f>SUM(G22:G34)</f>
        <v>745.0519660269566</v>
      </c>
      <c r="H36" s="134"/>
      <c r="I36" s="137">
        <f>SUM(I22:I34)</f>
        <v>6303.715149157447</v>
      </c>
      <c r="J36" s="143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3" bestFit="1" customWidth="1"/>
    <col min="2" max="2" width="43.8515625" style="153" customWidth="1"/>
    <col min="3" max="3" width="9.140625" style="153" customWidth="1"/>
    <col min="4" max="4" width="17.140625" style="153" bestFit="1" customWidth="1"/>
    <col min="5" max="5" width="20.00390625" style="153" bestFit="1" customWidth="1"/>
    <col min="6" max="6" width="16.28125" style="153" bestFit="1" customWidth="1"/>
    <col min="7" max="7" width="19.57421875" style="153" bestFit="1" customWidth="1"/>
    <col min="8" max="8" width="17.140625" style="153" bestFit="1" customWidth="1"/>
    <col min="9" max="9" width="19.57421875" style="153" bestFit="1" customWidth="1"/>
    <col min="10" max="10" width="22.140625" style="153" bestFit="1" customWidth="1"/>
    <col min="11" max="16384" width="11.421875" style="153" customWidth="1"/>
  </cols>
  <sheetData>
    <row r="1" spans="1:10" ht="15.75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154" customFormat="1" ht="15.7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1" s="154" customFormat="1" ht="15.75">
      <c r="A4" s="151" t="s">
        <v>128</v>
      </c>
      <c r="B4" s="176"/>
      <c r="C4" s="176"/>
      <c r="D4" s="176"/>
      <c r="E4" s="176"/>
      <c r="F4" s="176"/>
      <c r="G4" s="176"/>
      <c r="H4" s="176"/>
      <c r="I4" s="176"/>
      <c r="J4" s="176"/>
      <c r="K4" s="155"/>
    </row>
    <row r="5" spans="1:10" s="154" customFormat="1" ht="15">
      <c r="A5" s="239" t="s">
        <v>260</v>
      </c>
      <c r="B5" s="240"/>
      <c r="C5" s="240"/>
      <c r="D5" s="240"/>
      <c r="E5" s="240"/>
      <c r="F5" s="240"/>
      <c r="G5" s="240"/>
      <c r="H5" s="240"/>
      <c r="I5" s="240"/>
      <c r="J5" s="241"/>
    </row>
    <row r="6" spans="1:10" s="154" customFormat="1" ht="15">
      <c r="A6" s="242"/>
      <c r="B6" s="243"/>
      <c r="C6" s="243"/>
      <c r="D6" s="243"/>
      <c r="E6" s="243"/>
      <c r="F6" s="243"/>
      <c r="G6" s="243"/>
      <c r="H6" s="243"/>
      <c r="I6" s="243"/>
      <c r="J6" s="244"/>
    </row>
    <row r="7" spans="1:10" s="154" customFormat="1" ht="15.75">
      <c r="A7" s="175"/>
      <c r="B7" s="176"/>
      <c r="C7" s="176"/>
      <c r="D7" s="176"/>
      <c r="E7" s="176"/>
      <c r="F7" s="176"/>
      <c r="G7" s="176"/>
      <c r="H7" s="176"/>
      <c r="I7" s="176"/>
      <c r="J7" s="177"/>
    </row>
    <row r="8" spans="1:10" s="156" customFormat="1" ht="15.75">
      <c r="A8" s="149"/>
      <c r="B8" s="149"/>
      <c r="C8" s="181"/>
      <c r="D8" s="180" t="s">
        <v>4</v>
      </c>
      <c r="E8" s="149"/>
      <c r="F8" s="149" t="s">
        <v>3</v>
      </c>
      <c r="G8" s="149" t="s">
        <v>246</v>
      </c>
      <c r="H8" s="149" t="s">
        <v>16</v>
      </c>
      <c r="I8" s="149" t="s">
        <v>246</v>
      </c>
      <c r="J8" s="149" t="s">
        <v>247</v>
      </c>
    </row>
    <row r="9" spans="1:10" s="156" customFormat="1" ht="15.75">
      <c r="A9" s="150" t="s">
        <v>0</v>
      </c>
      <c r="B9" s="150" t="s">
        <v>1</v>
      </c>
      <c r="C9" s="162" t="s">
        <v>2</v>
      </c>
      <c r="D9" s="151" t="s">
        <v>5</v>
      </c>
      <c r="E9" s="150" t="s">
        <v>259</v>
      </c>
      <c r="F9" s="150" t="s">
        <v>5</v>
      </c>
      <c r="G9" s="150" t="s">
        <v>258</v>
      </c>
      <c r="H9" s="150" t="s">
        <v>5</v>
      </c>
      <c r="I9" s="150" t="s">
        <v>257</v>
      </c>
      <c r="J9" s="152"/>
    </row>
    <row r="10" spans="1:10" s="178" customFormat="1" ht="15.75">
      <c r="A10" s="149"/>
      <c r="B10" s="149"/>
      <c r="C10" s="149"/>
      <c r="D10" s="202"/>
      <c r="E10" s="173" t="s">
        <v>128</v>
      </c>
      <c r="F10" s="172"/>
      <c r="G10" s="173" t="s">
        <v>128</v>
      </c>
      <c r="H10" s="172" t="s">
        <v>128</v>
      </c>
      <c r="I10" s="173" t="s">
        <v>128</v>
      </c>
      <c r="J10" s="174" t="s">
        <v>128</v>
      </c>
    </row>
    <row r="11" spans="1:11" s="178" customFormat="1" ht="15.75">
      <c r="A11" s="184">
        <v>41075</v>
      </c>
      <c r="B11" s="201" t="s">
        <v>169</v>
      </c>
      <c r="C11" s="183" t="s">
        <v>10</v>
      </c>
      <c r="D11" s="183">
        <v>345830</v>
      </c>
      <c r="E11" s="183">
        <f>+D11*J11/1000000</f>
        <v>490.78671947999993</v>
      </c>
      <c r="F11" s="183">
        <v>27666.8</v>
      </c>
      <c r="G11" s="197">
        <f>+F11*J11/1000000</f>
        <v>39.2635052208</v>
      </c>
      <c r="H11" s="183">
        <f>+F11+D11</f>
        <v>373496.8</v>
      </c>
      <c r="I11" s="183">
        <f>+G11+E11</f>
        <v>530.0502247008</v>
      </c>
      <c r="J11" s="187">
        <v>1419.156</v>
      </c>
      <c r="K11" s="182"/>
    </row>
    <row r="12" spans="1:11" s="178" customFormat="1" ht="18">
      <c r="A12" s="184">
        <v>41090</v>
      </c>
      <c r="B12" s="201" t="s">
        <v>170</v>
      </c>
      <c r="C12" s="183" t="s">
        <v>31</v>
      </c>
      <c r="D12" s="165">
        <v>431053.66</v>
      </c>
      <c r="E12" s="183">
        <f>+D12*J12/1000000</f>
        <v>767.63285828414</v>
      </c>
      <c r="F12" s="203">
        <v>0</v>
      </c>
      <c r="G12" s="204">
        <v>0</v>
      </c>
      <c r="H12" s="183">
        <f>+F12+D12</f>
        <v>431053.66</v>
      </c>
      <c r="I12" s="183">
        <f>+G12+E12</f>
        <v>767.63285828414</v>
      </c>
      <c r="J12" s="187">
        <v>1780.829</v>
      </c>
      <c r="K12" s="198"/>
    </row>
    <row r="13" spans="1:11" s="178" customFormat="1" ht="15.75">
      <c r="A13" s="188"/>
      <c r="B13" s="185"/>
      <c r="C13" s="199"/>
      <c r="D13" s="183"/>
      <c r="E13" s="183"/>
      <c r="F13" s="197"/>
      <c r="G13" s="183"/>
      <c r="H13" s="183"/>
      <c r="I13" s="189"/>
      <c r="J13" s="187"/>
      <c r="K13" s="182"/>
    </row>
    <row r="14" spans="1:11" s="178" customFormat="1" ht="2.25" customHeight="1">
      <c r="A14" s="188" t="s">
        <v>128</v>
      </c>
      <c r="B14" s="190"/>
      <c r="C14" s="200"/>
      <c r="D14" s="183"/>
      <c r="E14" s="183"/>
      <c r="F14" s="183"/>
      <c r="G14" s="183"/>
      <c r="H14" s="183"/>
      <c r="I14" s="189"/>
      <c r="J14" s="187"/>
      <c r="K14" s="182"/>
    </row>
    <row r="15" spans="1:10" s="178" customFormat="1" ht="18" customHeight="1" hidden="1">
      <c r="A15" s="188"/>
      <c r="B15" s="185"/>
      <c r="C15" s="186"/>
      <c r="D15" s="183"/>
      <c r="E15" s="183"/>
      <c r="F15" s="183"/>
      <c r="G15" s="183"/>
      <c r="H15" s="183"/>
      <c r="I15" s="189"/>
      <c r="J15" s="187"/>
    </row>
    <row r="16" spans="1:10" s="178" customFormat="1" ht="15.75" hidden="1">
      <c r="A16" s="188"/>
      <c r="B16" s="185"/>
      <c r="C16" s="186"/>
      <c r="D16" s="183"/>
      <c r="E16" s="183"/>
      <c r="F16" s="183"/>
      <c r="G16" s="183"/>
      <c r="H16" s="183"/>
      <c r="I16" s="189"/>
      <c r="J16" s="187"/>
    </row>
    <row r="17" spans="1:10" s="178" customFormat="1" ht="15.75" hidden="1">
      <c r="A17" s="188"/>
      <c r="B17" s="185"/>
      <c r="C17" s="186"/>
      <c r="D17" s="183"/>
      <c r="E17" s="183"/>
      <c r="F17" s="183"/>
      <c r="G17" s="183"/>
      <c r="H17" s="183"/>
      <c r="I17" s="189"/>
      <c r="J17" s="187"/>
    </row>
    <row r="18" spans="1:10" s="178" customFormat="1" ht="15.75" hidden="1">
      <c r="A18" s="188" t="s">
        <v>128</v>
      </c>
      <c r="B18" s="185"/>
      <c r="C18" s="186"/>
      <c r="D18" s="183"/>
      <c r="E18" s="183"/>
      <c r="F18" s="183"/>
      <c r="G18" s="183"/>
      <c r="H18" s="183"/>
      <c r="I18" s="189"/>
      <c r="J18" s="187"/>
    </row>
    <row r="19" spans="1:10" s="178" customFormat="1" ht="15.75" hidden="1">
      <c r="A19" s="188"/>
      <c r="B19" s="185"/>
      <c r="C19" s="186"/>
      <c r="D19" s="183"/>
      <c r="E19" s="183"/>
      <c r="F19" s="183"/>
      <c r="G19" s="183"/>
      <c r="H19" s="183"/>
      <c r="I19" s="189"/>
      <c r="J19" s="187"/>
    </row>
    <row r="20" spans="1:10" s="178" customFormat="1" ht="15.75" hidden="1">
      <c r="A20" s="188"/>
      <c r="B20" s="185"/>
      <c r="C20" s="186"/>
      <c r="D20" s="183"/>
      <c r="E20" s="183"/>
      <c r="F20" s="183"/>
      <c r="G20" s="183"/>
      <c r="H20" s="183"/>
      <c r="I20" s="189"/>
      <c r="J20" s="187"/>
    </row>
    <row r="21" spans="1:11" s="178" customFormat="1" ht="15.75" hidden="1">
      <c r="A21" s="188"/>
      <c r="B21" s="185"/>
      <c r="C21" s="186"/>
      <c r="D21" s="183"/>
      <c r="E21" s="183"/>
      <c r="F21" s="183"/>
      <c r="G21" s="183"/>
      <c r="H21" s="183"/>
      <c r="I21" s="189"/>
      <c r="J21" s="187"/>
      <c r="K21" s="182"/>
    </row>
    <row r="22" spans="1:11" s="178" customFormat="1" ht="15.75" hidden="1">
      <c r="A22" s="188"/>
      <c r="B22" s="185"/>
      <c r="C22" s="186"/>
      <c r="D22" s="183"/>
      <c r="E22" s="183"/>
      <c r="F22" s="183"/>
      <c r="G22" s="183"/>
      <c r="H22" s="183"/>
      <c r="I22" s="189"/>
      <c r="J22" s="187"/>
      <c r="K22" s="182"/>
    </row>
    <row r="23" spans="1:11" s="178" customFormat="1" ht="15.75" hidden="1">
      <c r="A23" s="188"/>
      <c r="B23" s="185"/>
      <c r="C23" s="186"/>
      <c r="D23" s="183"/>
      <c r="E23" s="183"/>
      <c r="F23" s="183"/>
      <c r="G23" s="183"/>
      <c r="H23" s="183"/>
      <c r="I23" s="189"/>
      <c r="J23" s="187"/>
      <c r="K23" s="182"/>
    </row>
    <row r="24" spans="1:11" s="178" customFormat="1" ht="15.75" hidden="1">
      <c r="A24" s="191" t="s">
        <v>128</v>
      </c>
      <c r="B24" s="192"/>
      <c r="C24" s="193"/>
      <c r="D24" s="194"/>
      <c r="E24" s="189" t="s">
        <v>128</v>
      </c>
      <c r="F24" s="194"/>
      <c r="G24" s="193"/>
      <c r="H24" s="194" t="s">
        <v>128</v>
      </c>
      <c r="I24" s="195" t="s">
        <v>128</v>
      </c>
      <c r="J24" s="196" t="s">
        <v>128</v>
      </c>
      <c r="K24" s="182"/>
    </row>
    <row r="25" spans="1:11" s="178" customFormat="1" ht="15.75">
      <c r="A25" s="179" t="s">
        <v>157</v>
      </c>
      <c r="B25" s="163"/>
      <c r="C25" s="163"/>
      <c r="D25" s="159"/>
      <c r="E25" s="159">
        <f>SUM(E11:E24)</f>
        <v>1258.4195777641398</v>
      </c>
      <c r="F25" s="159"/>
      <c r="G25" s="159">
        <f>SUM(G11:G24)</f>
        <v>39.2635052208</v>
      </c>
      <c r="H25" s="159"/>
      <c r="I25" s="159">
        <f>SUM(I11:I24)</f>
        <v>1297.68308298494</v>
      </c>
      <c r="J25" s="161"/>
      <c r="K25" s="182"/>
    </row>
    <row r="26" spans="1:10" ht="15.75">
      <c r="A26" s="166"/>
      <c r="B26" s="164"/>
      <c r="C26" s="164"/>
      <c r="D26" s="165"/>
      <c r="E26" s="165"/>
      <c r="F26" s="165"/>
      <c r="G26" s="165"/>
      <c r="H26" s="165"/>
      <c r="I26" s="165"/>
      <c r="J26" s="164"/>
    </row>
    <row r="27" spans="1:11" ht="15.75">
      <c r="A27" s="166"/>
      <c r="B27" s="164"/>
      <c r="C27" s="164"/>
      <c r="D27" s="165"/>
      <c r="E27" s="165"/>
      <c r="F27" s="165"/>
      <c r="G27" s="165"/>
      <c r="H27" s="165"/>
      <c r="I27" s="165"/>
      <c r="J27" s="164"/>
      <c r="K27" s="157"/>
    </row>
    <row r="28" spans="1:10" ht="15.75">
      <c r="A28" s="166"/>
      <c r="B28" s="164"/>
      <c r="C28" s="164"/>
      <c r="D28" s="165"/>
      <c r="E28" s="165"/>
      <c r="F28" s="165"/>
      <c r="G28" s="165"/>
      <c r="H28" s="165"/>
      <c r="I28" s="165"/>
      <c r="J28" s="164"/>
    </row>
    <row r="29" spans="1:11" ht="15.75">
      <c r="A29" s="166"/>
      <c r="B29" s="164"/>
      <c r="C29" s="164"/>
      <c r="D29" s="165"/>
      <c r="E29" s="165"/>
      <c r="F29" s="165"/>
      <c r="G29" s="165"/>
      <c r="H29" s="165"/>
      <c r="I29" s="165"/>
      <c r="J29" s="164"/>
      <c r="K29" s="157"/>
    </row>
    <row r="30" spans="1:10" ht="15.75">
      <c r="A30" s="166"/>
      <c r="B30" s="164"/>
      <c r="C30" s="164"/>
      <c r="D30" s="165"/>
      <c r="E30" s="165"/>
      <c r="F30" s="165"/>
      <c r="G30" s="165"/>
      <c r="H30" s="165"/>
      <c r="I30" s="165"/>
      <c r="J30" s="164"/>
    </row>
    <row r="31" spans="1:11" ht="15.75">
      <c r="A31" s="166"/>
      <c r="B31" s="164"/>
      <c r="C31" s="164"/>
      <c r="D31" s="165"/>
      <c r="E31" s="165"/>
      <c r="F31" s="165"/>
      <c r="G31" s="165"/>
      <c r="H31" s="165"/>
      <c r="I31" s="165"/>
      <c r="J31" s="164"/>
      <c r="K31" s="157"/>
    </row>
    <row r="32" spans="1:10" ht="15.75">
      <c r="A32" s="167"/>
      <c r="B32" s="164"/>
      <c r="C32" s="164"/>
      <c r="D32" s="165"/>
      <c r="E32" s="165"/>
      <c r="F32" s="165"/>
      <c r="G32" s="165"/>
      <c r="H32" s="165"/>
      <c r="I32" s="165"/>
      <c r="J32" s="164"/>
    </row>
    <row r="33" spans="1:10" ht="15.75">
      <c r="A33" s="166"/>
      <c r="B33" s="164"/>
      <c r="C33" s="164"/>
      <c r="D33" s="165"/>
      <c r="E33" s="165"/>
      <c r="F33" s="165"/>
      <c r="G33" s="165"/>
      <c r="H33" s="165"/>
      <c r="I33" s="165"/>
      <c r="J33" s="164"/>
    </row>
    <row r="34" spans="1:11" ht="15.75">
      <c r="A34" s="166"/>
      <c r="B34" s="164"/>
      <c r="C34" s="164"/>
      <c r="D34" s="165"/>
      <c r="E34" s="165"/>
      <c r="F34" s="165"/>
      <c r="G34" s="165"/>
      <c r="H34" s="165"/>
      <c r="I34" s="165"/>
      <c r="J34" s="164"/>
      <c r="K34" s="157"/>
    </row>
    <row r="35" spans="1:11" ht="15.75">
      <c r="A35" s="166"/>
      <c r="B35" s="164"/>
      <c r="C35" s="164"/>
      <c r="D35" s="165"/>
      <c r="E35" s="165"/>
      <c r="F35" s="165"/>
      <c r="G35" s="165"/>
      <c r="H35" s="165"/>
      <c r="I35" s="165"/>
      <c r="J35" s="164"/>
      <c r="K35" s="157"/>
    </row>
    <row r="36" spans="1:10" ht="15.75">
      <c r="A36" s="167"/>
      <c r="B36" s="164"/>
      <c r="C36" s="164"/>
      <c r="D36" s="165"/>
      <c r="E36" s="165"/>
      <c r="F36" s="165"/>
      <c r="G36" s="165"/>
      <c r="H36" s="165"/>
      <c r="I36" s="165"/>
      <c r="J36" s="164"/>
    </row>
    <row r="37" spans="1:10" ht="15.75">
      <c r="A37" s="166"/>
      <c r="B37" s="164"/>
      <c r="C37" s="164"/>
      <c r="D37" s="165"/>
      <c r="E37" s="165"/>
      <c r="F37" s="165"/>
      <c r="G37" s="165"/>
      <c r="H37" s="165"/>
      <c r="I37" s="165"/>
      <c r="J37" s="164"/>
    </row>
    <row r="38" spans="1:10" ht="15.75">
      <c r="A38" s="166"/>
      <c r="B38" s="164"/>
      <c r="C38" s="164"/>
      <c r="D38" s="165"/>
      <c r="E38" s="165"/>
      <c r="F38" s="165"/>
      <c r="G38" s="165"/>
      <c r="H38" s="165"/>
      <c r="I38" s="165"/>
      <c r="J38" s="164"/>
    </row>
    <row r="39" spans="1:10" ht="15.75">
      <c r="A39" s="166"/>
      <c r="B39" s="164"/>
      <c r="C39" s="164"/>
      <c r="D39" s="165"/>
      <c r="E39" s="165"/>
      <c r="F39" s="165"/>
      <c r="G39" s="165"/>
      <c r="H39" s="165"/>
      <c r="I39" s="165"/>
      <c r="J39" s="164"/>
    </row>
    <row r="40" spans="1:11" ht="15.75">
      <c r="A40" s="166"/>
      <c r="B40" s="164"/>
      <c r="C40" s="164"/>
      <c r="D40" s="165"/>
      <c r="E40" s="165"/>
      <c r="F40" s="165"/>
      <c r="G40" s="165"/>
      <c r="H40" s="165"/>
      <c r="I40" s="165"/>
      <c r="J40" s="164"/>
      <c r="K40" s="157"/>
    </row>
    <row r="41" spans="1:10" ht="15.75">
      <c r="A41" s="166"/>
      <c r="B41" s="164"/>
      <c r="C41" s="164"/>
      <c r="D41" s="165"/>
      <c r="E41" s="165"/>
      <c r="F41" s="165"/>
      <c r="G41" s="165"/>
      <c r="H41" s="165"/>
      <c r="I41" s="165"/>
      <c r="J41" s="164"/>
    </row>
    <row r="42" spans="1:10" ht="15.75">
      <c r="A42" s="167"/>
      <c r="B42" s="164"/>
      <c r="C42" s="164"/>
      <c r="D42" s="165"/>
      <c r="E42" s="165"/>
      <c r="F42" s="165"/>
      <c r="G42" s="165"/>
      <c r="H42" s="165"/>
      <c r="I42" s="165"/>
      <c r="J42" s="164"/>
    </row>
    <row r="43" spans="1:11" ht="15.75">
      <c r="A43" s="166"/>
      <c r="B43" s="164"/>
      <c r="C43" s="164"/>
      <c r="D43" s="165"/>
      <c r="E43" s="165"/>
      <c r="F43" s="165"/>
      <c r="G43" s="165"/>
      <c r="H43" s="165"/>
      <c r="I43" s="165"/>
      <c r="J43" s="164"/>
      <c r="K43" s="157"/>
    </row>
    <row r="44" spans="1:11" ht="15.75">
      <c r="A44" s="166"/>
      <c r="B44" s="164"/>
      <c r="C44" s="164"/>
      <c r="D44" s="165"/>
      <c r="E44" s="165"/>
      <c r="F44" s="165"/>
      <c r="G44" s="165"/>
      <c r="H44" s="165"/>
      <c r="I44" s="165"/>
      <c r="J44" s="164"/>
      <c r="K44" s="157"/>
    </row>
    <row r="45" spans="1:11" ht="15.75">
      <c r="A45" s="166"/>
      <c r="B45" s="164"/>
      <c r="C45" s="164"/>
      <c r="D45" s="165"/>
      <c r="E45" s="165"/>
      <c r="F45" s="165"/>
      <c r="G45" s="165"/>
      <c r="H45" s="165"/>
      <c r="I45" s="165"/>
      <c r="J45" s="164"/>
      <c r="K45" s="157"/>
    </row>
    <row r="46" spans="1:10" ht="15.75">
      <c r="A46" s="167"/>
      <c r="B46" s="164"/>
      <c r="C46" s="164"/>
      <c r="D46" s="165"/>
      <c r="E46" s="165"/>
      <c r="F46" s="165"/>
      <c r="G46" s="165"/>
      <c r="H46" s="165"/>
      <c r="I46" s="165"/>
      <c r="J46" s="164"/>
    </row>
    <row r="47" spans="1:11" ht="15.75">
      <c r="A47" s="166"/>
      <c r="B47" s="164"/>
      <c r="C47" s="164"/>
      <c r="D47" s="165"/>
      <c r="E47" s="165"/>
      <c r="F47" s="165"/>
      <c r="G47" s="165"/>
      <c r="H47" s="165"/>
      <c r="I47" s="165"/>
      <c r="J47" s="164"/>
      <c r="K47" s="157"/>
    </row>
    <row r="48" spans="1:10" ht="15.75">
      <c r="A48" s="166"/>
      <c r="B48" s="164"/>
      <c r="C48" s="164"/>
      <c r="D48" s="165"/>
      <c r="E48" s="165"/>
      <c r="F48" s="165"/>
      <c r="G48" s="165"/>
      <c r="H48" s="165"/>
      <c r="I48" s="165"/>
      <c r="J48" s="164"/>
    </row>
    <row r="49" spans="1:10" ht="15.75">
      <c r="A49" s="166"/>
      <c r="B49" s="164"/>
      <c r="C49" s="164"/>
      <c r="D49" s="165"/>
      <c r="E49" s="165"/>
      <c r="F49" s="165"/>
      <c r="G49" s="165"/>
      <c r="H49" s="165"/>
      <c r="I49" s="165"/>
      <c r="J49" s="164"/>
    </row>
    <row r="50" spans="1:10" ht="15.75">
      <c r="A50" s="166"/>
      <c r="B50" s="164"/>
      <c r="C50" s="164"/>
      <c r="D50" s="165"/>
      <c r="E50" s="165"/>
      <c r="F50" s="165"/>
      <c r="G50" s="165"/>
      <c r="H50" s="165"/>
      <c r="I50" s="165"/>
      <c r="J50" s="164"/>
    </row>
    <row r="51" spans="1:10" ht="15.75">
      <c r="A51" s="166"/>
      <c r="B51" s="164"/>
      <c r="C51" s="164"/>
      <c r="D51" s="165"/>
      <c r="E51" s="165"/>
      <c r="F51" s="165"/>
      <c r="G51" s="165"/>
      <c r="H51" s="165"/>
      <c r="I51" s="165"/>
      <c r="J51" s="164"/>
    </row>
    <row r="52" spans="1:10" ht="15.75">
      <c r="A52" s="167"/>
      <c r="B52" s="164"/>
      <c r="C52" s="164"/>
      <c r="D52" s="165"/>
      <c r="E52" s="165"/>
      <c r="F52" s="165"/>
      <c r="G52" s="165"/>
      <c r="H52" s="165"/>
      <c r="I52" s="165"/>
      <c r="J52" s="164"/>
    </row>
    <row r="53" spans="1:10" ht="15.75">
      <c r="A53" s="166"/>
      <c r="B53" s="164"/>
      <c r="C53" s="164"/>
      <c r="D53" s="165"/>
      <c r="E53" s="165"/>
      <c r="F53" s="165"/>
      <c r="G53" s="165"/>
      <c r="H53" s="165"/>
      <c r="I53" s="165"/>
      <c r="J53" s="164"/>
    </row>
    <row r="54" spans="1:10" ht="15.75">
      <c r="A54" s="166"/>
      <c r="B54" s="164"/>
      <c r="C54" s="164"/>
      <c r="D54" s="165"/>
      <c r="E54" s="165"/>
      <c r="F54" s="165"/>
      <c r="G54" s="165"/>
      <c r="H54" s="165"/>
      <c r="I54" s="165"/>
      <c r="J54" s="164"/>
    </row>
    <row r="55" spans="1:10" ht="15.75">
      <c r="A55" s="166"/>
      <c r="B55" s="164"/>
      <c r="C55" s="164"/>
      <c r="D55" s="165"/>
      <c r="E55" s="165"/>
      <c r="F55" s="165"/>
      <c r="G55" s="165"/>
      <c r="H55" s="165"/>
      <c r="I55" s="165"/>
      <c r="J55" s="164"/>
    </row>
    <row r="56" spans="1:10" ht="15.75">
      <c r="A56" s="167"/>
      <c r="B56" s="164"/>
      <c r="C56" s="164"/>
      <c r="D56" s="165"/>
      <c r="E56" s="165"/>
      <c r="F56" s="165"/>
      <c r="G56" s="165"/>
      <c r="H56" s="165"/>
      <c r="I56" s="165"/>
      <c r="J56" s="164"/>
    </row>
    <row r="57" spans="1:10" ht="15.75">
      <c r="A57" s="166"/>
      <c r="B57" s="164"/>
      <c r="C57" s="164"/>
      <c r="D57" s="165"/>
      <c r="E57" s="165"/>
      <c r="F57" s="165"/>
      <c r="G57" s="165"/>
      <c r="H57" s="165"/>
      <c r="I57" s="165"/>
      <c r="J57" s="164"/>
    </row>
    <row r="58" spans="1:10" ht="15.75">
      <c r="A58" s="166"/>
      <c r="B58" s="164"/>
      <c r="C58" s="164"/>
      <c r="D58" s="165"/>
      <c r="E58" s="165"/>
      <c r="F58" s="165"/>
      <c r="G58" s="165"/>
      <c r="H58" s="165"/>
      <c r="I58" s="165"/>
      <c r="J58" s="164"/>
    </row>
    <row r="59" spans="1:10" ht="15.75">
      <c r="A59" s="166"/>
      <c r="B59" s="164"/>
      <c r="C59" s="164"/>
      <c r="D59" s="165"/>
      <c r="E59" s="165"/>
      <c r="F59" s="165"/>
      <c r="G59" s="165"/>
      <c r="H59" s="165"/>
      <c r="I59" s="165"/>
      <c r="J59" s="164"/>
    </row>
    <row r="60" spans="1:10" ht="15.75">
      <c r="A60" s="166"/>
      <c r="B60" s="164"/>
      <c r="C60" s="164"/>
      <c r="D60" s="165"/>
      <c r="E60" s="165"/>
      <c r="F60" s="165"/>
      <c r="G60" s="165"/>
      <c r="H60" s="165"/>
      <c r="I60" s="165"/>
      <c r="J60" s="164"/>
    </row>
    <row r="61" spans="1:11" ht="15.75">
      <c r="A61" s="166"/>
      <c r="B61" s="164"/>
      <c r="C61" s="164"/>
      <c r="D61" s="165"/>
      <c r="E61" s="165"/>
      <c r="F61" s="165"/>
      <c r="G61" s="165"/>
      <c r="H61" s="165"/>
      <c r="I61" s="165"/>
      <c r="J61" s="164"/>
      <c r="K61" s="157"/>
    </row>
    <row r="62" spans="1:10" ht="15.75">
      <c r="A62" s="166"/>
      <c r="B62" s="164"/>
      <c r="C62" s="164"/>
      <c r="D62" s="165"/>
      <c r="E62" s="165"/>
      <c r="F62" s="165"/>
      <c r="G62" s="165"/>
      <c r="H62" s="165"/>
      <c r="I62" s="165"/>
      <c r="J62" s="164"/>
    </row>
    <row r="63" spans="1:10" ht="15.75">
      <c r="A63" s="167"/>
      <c r="B63" s="164"/>
      <c r="C63" s="164"/>
      <c r="D63" s="165"/>
      <c r="E63" s="165"/>
      <c r="F63" s="165"/>
      <c r="G63" s="165"/>
      <c r="H63" s="165"/>
      <c r="I63" s="165"/>
      <c r="J63" s="164"/>
    </row>
    <row r="64" spans="1:10" ht="15.75">
      <c r="A64" s="166"/>
      <c r="B64" s="164"/>
      <c r="C64" s="164"/>
      <c r="D64" s="165"/>
      <c r="E64" s="165"/>
      <c r="F64" s="165"/>
      <c r="G64" s="165"/>
      <c r="H64" s="165"/>
      <c r="I64" s="165"/>
      <c r="J64" s="164"/>
    </row>
    <row r="65" spans="1:10" ht="15.75">
      <c r="A65" s="166"/>
      <c r="B65" s="164"/>
      <c r="C65" s="164"/>
      <c r="D65" s="165"/>
      <c r="E65" s="165"/>
      <c r="F65" s="165"/>
      <c r="G65" s="165"/>
      <c r="H65" s="165"/>
      <c r="I65" s="165"/>
      <c r="J65" s="164"/>
    </row>
    <row r="66" spans="1:10" ht="15.75">
      <c r="A66" s="167"/>
      <c r="B66" s="164"/>
      <c r="C66" s="164"/>
      <c r="D66" s="165"/>
      <c r="E66" s="165"/>
      <c r="F66" s="165"/>
      <c r="G66" s="165"/>
      <c r="H66" s="165"/>
      <c r="I66" s="165"/>
      <c r="J66" s="164"/>
    </row>
    <row r="67" spans="1:11" ht="15.75">
      <c r="A67" s="166"/>
      <c r="B67" s="164"/>
      <c r="C67" s="164"/>
      <c r="D67" s="165"/>
      <c r="E67" s="165"/>
      <c r="F67" s="165"/>
      <c r="G67" s="165"/>
      <c r="H67" s="165"/>
      <c r="I67" s="165"/>
      <c r="J67" s="164"/>
      <c r="K67" s="157"/>
    </row>
    <row r="68" spans="1:10" ht="15.75">
      <c r="A68" s="166"/>
      <c r="B68" s="164"/>
      <c r="C68" s="164"/>
      <c r="D68" s="165"/>
      <c r="E68" s="165"/>
      <c r="F68" s="165"/>
      <c r="G68" s="165"/>
      <c r="H68" s="165"/>
      <c r="I68" s="165"/>
      <c r="J68" s="164"/>
    </row>
    <row r="69" spans="1:10" ht="15.75">
      <c r="A69" s="167"/>
      <c r="B69" s="164"/>
      <c r="C69" s="164"/>
      <c r="D69" s="165"/>
      <c r="E69" s="165"/>
      <c r="F69" s="165"/>
      <c r="G69" s="165"/>
      <c r="H69" s="165"/>
      <c r="I69" s="165"/>
      <c r="J69" s="164"/>
    </row>
    <row r="70" spans="1:10" ht="15.75">
      <c r="A70" s="166"/>
      <c r="B70" s="164"/>
      <c r="C70" s="164"/>
      <c r="D70" s="165"/>
      <c r="E70" s="165"/>
      <c r="F70" s="165"/>
      <c r="G70" s="165"/>
      <c r="H70" s="165"/>
      <c r="I70" s="165"/>
      <c r="J70" s="164"/>
    </row>
    <row r="71" spans="1:10" ht="15.75">
      <c r="A71" s="166"/>
      <c r="B71" s="164"/>
      <c r="C71" s="164"/>
      <c r="D71" s="165"/>
      <c r="E71" s="165"/>
      <c r="F71" s="165"/>
      <c r="G71" s="165"/>
      <c r="H71" s="165"/>
      <c r="I71" s="165"/>
      <c r="J71" s="164"/>
    </row>
    <row r="72" spans="1:11" ht="15.75">
      <c r="A72" s="166"/>
      <c r="B72" s="164"/>
      <c r="C72" s="164"/>
      <c r="D72" s="165"/>
      <c r="E72" s="165"/>
      <c r="F72" s="165"/>
      <c r="G72" s="165"/>
      <c r="H72" s="165"/>
      <c r="I72" s="165"/>
      <c r="J72" s="164"/>
      <c r="K72" s="157"/>
    </row>
    <row r="73" spans="1:11" ht="15.75">
      <c r="A73" s="167"/>
      <c r="B73" s="164"/>
      <c r="C73" s="164"/>
      <c r="D73" s="165"/>
      <c r="E73" s="165"/>
      <c r="F73" s="165"/>
      <c r="G73" s="165"/>
      <c r="H73" s="165"/>
      <c r="I73" s="165"/>
      <c r="J73" s="164"/>
      <c r="K73" s="157"/>
    </row>
    <row r="74" spans="1:10" ht="15.75">
      <c r="A74" s="166"/>
      <c r="B74" s="164"/>
      <c r="C74" s="164"/>
      <c r="D74" s="165"/>
      <c r="E74" s="165"/>
      <c r="F74" s="165"/>
      <c r="G74" s="165"/>
      <c r="H74" s="165"/>
      <c r="I74" s="165"/>
      <c r="J74" s="164"/>
    </row>
    <row r="75" spans="1:11" ht="15.75">
      <c r="A75" s="166"/>
      <c r="B75" s="164"/>
      <c r="C75" s="164"/>
      <c r="D75" s="165"/>
      <c r="E75" s="165"/>
      <c r="F75" s="165"/>
      <c r="G75" s="165"/>
      <c r="H75" s="165"/>
      <c r="I75" s="165"/>
      <c r="J75" s="164"/>
      <c r="K75" s="157"/>
    </row>
    <row r="76" spans="1:10" ht="18.75" customHeight="1">
      <c r="A76" s="167"/>
      <c r="B76" s="164"/>
      <c r="C76" s="164"/>
      <c r="D76" s="165"/>
      <c r="E76" s="165"/>
      <c r="F76" s="165"/>
      <c r="G76" s="165"/>
      <c r="H76" s="165"/>
      <c r="I76" s="165"/>
      <c r="J76" s="164"/>
    </row>
    <row r="77" spans="1:11" ht="15.75">
      <c r="A77" s="166"/>
      <c r="B77" s="164"/>
      <c r="C77" s="164"/>
      <c r="D77" s="165"/>
      <c r="E77" s="165"/>
      <c r="F77" s="165"/>
      <c r="G77" s="165"/>
      <c r="H77" s="165"/>
      <c r="I77" s="165"/>
      <c r="J77" s="164"/>
      <c r="K77" s="157"/>
    </row>
    <row r="78" spans="1:11" ht="15.75">
      <c r="A78" s="166"/>
      <c r="B78" s="164"/>
      <c r="C78" s="164"/>
      <c r="D78" s="165"/>
      <c r="E78" s="165"/>
      <c r="F78" s="165"/>
      <c r="G78" s="165"/>
      <c r="H78" s="165"/>
      <c r="I78" s="165"/>
      <c r="J78" s="164"/>
      <c r="K78" s="157"/>
    </row>
    <row r="79" spans="1:11" ht="15.75">
      <c r="A79" s="166"/>
      <c r="B79" s="164"/>
      <c r="C79" s="164"/>
      <c r="D79" s="165"/>
      <c r="E79" s="165"/>
      <c r="F79" s="165"/>
      <c r="G79" s="165"/>
      <c r="H79" s="165"/>
      <c r="I79" s="165"/>
      <c r="J79" s="164"/>
      <c r="K79" s="157"/>
    </row>
    <row r="80" spans="1:10" ht="15.75">
      <c r="A80" s="166"/>
      <c r="B80" s="164"/>
      <c r="C80" s="164"/>
      <c r="D80" s="165"/>
      <c r="E80" s="165"/>
      <c r="F80" s="165"/>
      <c r="G80" s="165"/>
      <c r="H80" s="165"/>
      <c r="I80" s="165"/>
      <c r="J80" s="164"/>
    </row>
    <row r="81" spans="1:11" ht="15.75">
      <c r="A81" s="167"/>
      <c r="B81" s="164"/>
      <c r="C81" s="164"/>
      <c r="D81" s="165"/>
      <c r="E81" s="165"/>
      <c r="F81" s="165"/>
      <c r="G81" s="165"/>
      <c r="H81" s="165"/>
      <c r="I81" s="165"/>
      <c r="J81" s="164"/>
      <c r="K81" s="157"/>
    </row>
    <row r="82" spans="1:10" ht="15.75">
      <c r="A82" s="167"/>
      <c r="B82" s="164"/>
      <c r="C82" s="164"/>
      <c r="D82" s="165"/>
      <c r="E82" s="165"/>
      <c r="F82" s="165"/>
      <c r="G82" s="165"/>
      <c r="H82" s="165"/>
      <c r="I82" s="165"/>
      <c r="J82" s="164"/>
    </row>
    <row r="83" spans="1:10" ht="15.75">
      <c r="A83" s="167"/>
      <c r="B83" s="164"/>
      <c r="C83" s="164"/>
      <c r="D83" s="165"/>
      <c r="E83" s="165"/>
      <c r="F83" s="165"/>
      <c r="G83" s="165"/>
      <c r="H83" s="165"/>
      <c r="I83" s="165"/>
      <c r="J83" s="164"/>
    </row>
    <row r="84" spans="1:11" ht="15.75">
      <c r="A84" s="167"/>
      <c r="B84" s="164"/>
      <c r="C84" s="164"/>
      <c r="D84" s="165"/>
      <c r="E84" s="165"/>
      <c r="F84" s="165"/>
      <c r="G84" s="165"/>
      <c r="H84" s="165"/>
      <c r="I84" s="165"/>
      <c r="J84" s="164"/>
      <c r="K84" s="157"/>
    </row>
    <row r="85" spans="1:10" ht="15.75">
      <c r="A85" s="167"/>
      <c r="B85" s="164"/>
      <c r="C85" s="164"/>
      <c r="D85" s="165"/>
      <c r="E85" s="165"/>
      <c r="F85" s="165"/>
      <c r="G85" s="165"/>
      <c r="H85" s="165"/>
      <c r="I85" s="165"/>
      <c r="J85" s="164"/>
    </row>
    <row r="86" spans="1:11" ht="15.75">
      <c r="A86" s="167"/>
      <c r="B86" s="164"/>
      <c r="C86" s="164"/>
      <c r="D86" s="165"/>
      <c r="E86" s="165"/>
      <c r="F86" s="165"/>
      <c r="G86" s="165"/>
      <c r="H86" s="165"/>
      <c r="I86" s="165"/>
      <c r="J86" s="164"/>
      <c r="K86" s="157"/>
    </row>
    <row r="87" spans="1:10" ht="15.75">
      <c r="A87" s="167"/>
      <c r="B87" s="164"/>
      <c r="C87" s="164"/>
      <c r="D87" s="165"/>
      <c r="E87" s="165"/>
      <c r="F87" s="165"/>
      <c r="G87" s="165"/>
      <c r="H87" s="165"/>
      <c r="I87" s="165"/>
      <c r="J87" s="164"/>
    </row>
    <row r="88" spans="1:10" ht="15.75">
      <c r="A88" s="167"/>
      <c r="B88" s="164"/>
      <c r="C88" s="164"/>
      <c r="D88" s="165"/>
      <c r="E88" s="165"/>
      <c r="F88" s="165"/>
      <c r="G88" s="165"/>
      <c r="H88" s="165"/>
      <c r="I88" s="165"/>
      <c r="J88" s="164"/>
    </row>
    <row r="89" spans="1:10" ht="15.75">
      <c r="A89" s="167"/>
      <c r="B89" s="164"/>
      <c r="C89" s="164"/>
      <c r="D89" s="165"/>
      <c r="E89" s="165"/>
      <c r="F89" s="165"/>
      <c r="G89" s="165"/>
      <c r="H89" s="165"/>
      <c r="I89" s="165"/>
      <c r="J89" s="164"/>
    </row>
    <row r="90" spans="1:11" ht="15.75">
      <c r="A90" s="167"/>
      <c r="B90" s="164"/>
      <c r="C90" s="164"/>
      <c r="D90" s="165"/>
      <c r="E90" s="165"/>
      <c r="F90" s="165"/>
      <c r="G90" s="165"/>
      <c r="H90" s="165"/>
      <c r="I90" s="165"/>
      <c r="J90" s="164"/>
      <c r="K90" s="157"/>
    </row>
    <row r="91" spans="1:10" ht="15.75">
      <c r="A91" s="168"/>
      <c r="B91" s="157"/>
      <c r="C91" s="157"/>
      <c r="D91" s="157"/>
      <c r="E91" s="157"/>
      <c r="F91" s="157"/>
      <c r="G91" s="157"/>
      <c r="H91" s="157"/>
      <c r="I91" s="157"/>
      <c r="J91" s="169"/>
    </row>
    <row r="92" spans="1:31" s="158" customFormat="1" ht="15.75">
      <c r="A92" s="170"/>
      <c r="B92" s="160"/>
      <c r="C92" s="157"/>
      <c r="D92" s="157"/>
      <c r="E92" s="165"/>
      <c r="F92" s="157"/>
      <c r="G92" s="165"/>
      <c r="H92" s="171"/>
      <c r="I92" s="165"/>
      <c r="J92" s="169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10" ht="409.5">
      <c r="A93" s="157"/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409.5">
      <c r="A94" s="157"/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409.5">
      <c r="A95" s="157"/>
      <c r="B95" s="157"/>
      <c r="C95" s="157"/>
      <c r="D95" s="157"/>
      <c r="E95" s="157"/>
      <c r="F95" s="157"/>
      <c r="G95" s="157"/>
      <c r="H95" s="157"/>
      <c r="I95" s="157"/>
      <c r="J95" s="157"/>
    </row>
    <row r="96" spans="1:10" ht="409.5">
      <c r="A96" s="157"/>
      <c r="B96" s="157"/>
      <c r="C96" s="157"/>
      <c r="D96" s="157"/>
      <c r="E96" s="157"/>
      <c r="F96" s="157"/>
      <c r="G96" s="157"/>
      <c r="H96" s="157"/>
      <c r="I96" s="157"/>
      <c r="J96" s="157"/>
    </row>
    <row r="97" spans="1:10" ht="409.5">
      <c r="A97" s="157"/>
      <c r="B97" s="157"/>
      <c r="C97" s="157"/>
      <c r="D97" s="157"/>
      <c r="E97" s="157"/>
      <c r="F97" s="157"/>
      <c r="G97" s="157"/>
      <c r="H97" s="157"/>
      <c r="I97" s="157"/>
      <c r="J97" s="157"/>
    </row>
    <row r="98" spans="1:10" ht="409.5">
      <c r="A98" s="157"/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ht="409.5">
      <c r="A99" s="157"/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1:10" ht="409.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1:10" ht="409.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5" sqref="H15"/>
    </sheetView>
  </sheetViews>
  <sheetFormatPr defaultColWidth="9.140625" defaultRowHeight="12.75"/>
  <cols>
    <col min="1" max="1" width="13.8515625" style="0" bestFit="1" customWidth="1"/>
    <col min="2" max="2" width="13.57421875" style="0" bestFit="1" customWidth="1"/>
    <col min="3" max="3" width="11.140625" style="0" customWidth="1"/>
    <col min="4" max="4" width="40.28125" style="0" bestFit="1" customWidth="1"/>
    <col min="5" max="5" width="17.00390625" style="0" bestFit="1" customWidth="1"/>
    <col min="6" max="6" width="15.8515625" style="0" bestFit="1" customWidth="1"/>
    <col min="7" max="7" width="17.00390625" style="0" bestFit="1" customWidth="1"/>
    <col min="8" max="8" width="16.421875" style="0" bestFit="1" customWidth="1"/>
    <col min="9" max="9" width="16.140625" style="0" bestFit="1" customWidth="1"/>
    <col min="10" max="10" width="16.421875" style="0" bestFit="1" customWidth="1"/>
    <col min="11" max="11" width="12.7109375" style="0" bestFit="1" customWidth="1"/>
    <col min="12" max="16384" width="11.421875" style="0" customWidth="1"/>
  </cols>
  <sheetData>
    <row r="1" spans="1:11" s="212" customFormat="1" ht="29.25" customHeight="1">
      <c r="A1" s="245" t="s">
        <v>274</v>
      </c>
      <c r="B1" s="246"/>
      <c r="C1" s="246"/>
      <c r="D1" s="246"/>
      <c r="E1" s="246"/>
      <c r="F1" s="246"/>
      <c r="G1" s="246"/>
      <c r="H1" s="246"/>
      <c r="I1" s="246"/>
      <c r="J1" s="247"/>
      <c r="K1" s="209" t="s">
        <v>272</v>
      </c>
    </row>
    <row r="2" spans="1:11" s="212" customFormat="1" ht="62.25" customHeight="1">
      <c r="A2" s="205" t="s">
        <v>261</v>
      </c>
      <c r="B2" s="207" t="s">
        <v>270</v>
      </c>
      <c r="C2" s="206" t="s">
        <v>262</v>
      </c>
      <c r="D2" s="206" t="s">
        <v>263</v>
      </c>
      <c r="E2" s="207" t="s">
        <v>264</v>
      </c>
      <c r="F2" s="207" t="s">
        <v>265</v>
      </c>
      <c r="G2" s="207" t="s">
        <v>266</v>
      </c>
      <c r="H2" s="207" t="s">
        <v>267</v>
      </c>
      <c r="I2" s="207" t="s">
        <v>268</v>
      </c>
      <c r="J2" s="207" t="s">
        <v>267</v>
      </c>
      <c r="K2" s="208" t="s">
        <v>269</v>
      </c>
    </row>
    <row r="3" spans="1:11" s="218" customFormat="1" ht="17.25">
      <c r="A3" s="220">
        <v>44348</v>
      </c>
      <c r="B3" s="221" t="s">
        <v>275</v>
      </c>
      <c r="C3" s="215" t="s">
        <v>33</v>
      </c>
      <c r="D3" s="223" t="s">
        <v>276</v>
      </c>
      <c r="E3" s="219">
        <v>0</v>
      </c>
      <c r="F3" s="222">
        <f>E3*K3/1000000</f>
        <v>0</v>
      </c>
      <c r="G3" s="219">
        <v>40000</v>
      </c>
      <c r="H3" s="222">
        <f aca="true" t="shared" si="0" ref="H3:H8">G3*K3/1000000</f>
        <v>78.93792380952382</v>
      </c>
      <c r="I3" s="216">
        <f aca="true" t="shared" si="1" ref="I3:I8">E3+G3</f>
        <v>40000</v>
      </c>
      <c r="J3" s="216">
        <f aca="true" t="shared" si="2" ref="J3:J8">I3*K3/1000000</f>
        <v>78.93792380952382</v>
      </c>
      <c r="K3" s="217">
        <v>1973.4480952380957</v>
      </c>
    </row>
    <row r="4" spans="1:11" s="218" customFormat="1" ht="17.25">
      <c r="A4" s="214"/>
      <c r="B4" s="221" t="s">
        <v>277</v>
      </c>
      <c r="C4" s="215" t="s">
        <v>33</v>
      </c>
      <c r="D4" s="223" t="s">
        <v>278</v>
      </c>
      <c r="E4" s="219">
        <v>132500</v>
      </c>
      <c r="F4" s="222">
        <f>E4*K4/1000000</f>
        <v>261.4818726190477</v>
      </c>
      <c r="G4" s="219">
        <v>0</v>
      </c>
      <c r="H4" s="216">
        <f t="shared" si="0"/>
        <v>0</v>
      </c>
      <c r="I4" s="216">
        <f t="shared" si="1"/>
        <v>132500</v>
      </c>
      <c r="J4" s="216">
        <f t="shared" si="2"/>
        <v>261.4818726190477</v>
      </c>
      <c r="K4" s="217">
        <v>1973.4480952380957</v>
      </c>
    </row>
    <row r="5" spans="1:11" s="218" customFormat="1" ht="17.25">
      <c r="A5" s="214"/>
      <c r="B5" s="221" t="s">
        <v>277</v>
      </c>
      <c r="C5" s="215" t="s">
        <v>33</v>
      </c>
      <c r="D5" s="223" t="s">
        <v>278</v>
      </c>
      <c r="E5" s="219">
        <v>0</v>
      </c>
      <c r="F5" s="216">
        <f>(E5*K5)/1000000</f>
        <v>0</v>
      </c>
      <c r="G5" s="219">
        <v>18499.78</v>
      </c>
      <c r="H5" s="222">
        <f t="shared" si="0"/>
        <v>36.508355603323814</v>
      </c>
      <c r="I5" s="216">
        <f t="shared" si="1"/>
        <v>18499.78</v>
      </c>
      <c r="J5" s="216">
        <f t="shared" si="2"/>
        <v>36.508355603323814</v>
      </c>
      <c r="K5" s="217">
        <v>1973.4480952380957</v>
      </c>
    </row>
    <row r="6" spans="1:11" s="218" customFormat="1" ht="17.25">
      <c r="A6" s="214"/>
      <c r="B6" s="221" t="s">
        <v>277</v>
      </c>
      <c r="C6" s="215" t="s">
        <v>273</v>
      </c>
      <c r="D6" s="223" t="s">
        <v>279</v>
      </c>
      <c r="E6" s="219">
        <v>0</v>
      </c>
      <c r="F6" s="222">
        <f>(E6*K6)/1000000</f>
        <v>0</v>
      </c>
      <c r="G6" s="219">
        <v>89444.44</v>
      </c>
      <c r="H6" s="216">
        <f t="shared" si="0"/>
        <v>47.07006477304717</v>
      </c>
      <c r="I6" s="216">
        <f t="shared" si="1"/>
        <v>89444.44</v>
      </c>
      <c r="J6" s="216">
        <f t="shared" si="2"/>
        <v>47.07006477304717</v>
      </c>
      <c r="K6" s="217">
        <v>526.2491975247111</v>
      </c>
    </row>
    <row r="7" spans="1:11" s="218" customFormat="1" ht="17.25">
      <c r="A7" s="214"/>
      <c r="B7" s="221" t="s">
        <v>277</v>
      </c>
      <c r="C7" s="215" t="s">
        <v>273</v>
      </c>
      <c r="D7" s="223" t="s">
        <v>280</v>
      </c>
      <c r="E7" s="219">
        <v>0</v>
      </c>
      <c r="F7" s="222">
        <f>(E7*K7)/1000000</f>
        <v>0</v>
      </c>
      <c r="G7" s="219">
        <v>63038.69</v>
      </c>
      <c r="H7" s="222">
        <f t="shared" si="0"/>
        <v>33.174060025509036</v>
      </c>
      <c r="I7" s="216">
        <f t="shared" si="1"/>
        <v>63038.69</v>
      </c>
      <c r="J7" s="216">
        <f t="shared" si="2"/>
        <v>33.174060025509036</v>
      </c>
      <c r="K7" s="217">
        <v>526.2491975247111</v>
      </c>
    </row>
    <row r="8" spans="1:11" s="218" customFormat="1" ht="17.25">
      <c r="A8" s="214"/>
      <c r="B8" s="221" t="s">
        <v>281</v>
      </c>
      <c r="C8" s="215" t="s">
        <v>33</v>
      </c>
      <c r="D8" s="223" t="s">
        <v>282</v>
      </c>
      <c r="E8" s="219">
        <v>0</v>
      </c>
      <c r="F8" s="222">
        <f>(E8*K8)/1000000</f>
        <v>0</v>
      </c>
      <c r="G8" s="219">
        <v>86089.72</v>
      </c>
      <c r="H8" s="222">
        <f t="shared" si="0"/>
        <v>169.89359395358102</v>
      </c>
      <c r="I8" s="216">
        <f t="shared" si="1"/>
        <v>86089.72</v>
      </c>
      <c r="J8" s="216">
        <f t="shared" si="2"/>
        <v>169.89359395358102</v>
      </c>
      <c r="K8" s="217">
        <v>1973.4480952380957</v>
      </c>
    </row>
    <row r="9" spans="1:11" s="213" customFormat="1" ht="24" customHeight="1">
      <c r="A9" s="248" t="s">
        <v>157</v>
      </c>
      <c r="B9" s="249"/>
      <c r="C9" s="249"/>
      <c r="D9" s="250"/>
      <c r="E9" s="210"/>
      <c r="F9" s="210">
        <f>SUM(F3:F8)</f>
        <v>261.4818726190477</v>
      </c>
      <c r="G9" s="210"/>
      <c r="H9" s="210">
        <f>SUM(H3:H8)</f>
        <v>365.5839981649849</v>
      </c>
      <c r="I9" s="210"/>
      <c r="J9" s="210">
        <f>SUM(J3:J8)</f>
        <v>627.0658707840327</v>
      </c>
      <c r="K9" s="211"/>
    </row>
    <row r="10" spans="1:11" s="212" customFormat="1" ht="17.25">
      <c r="A10" s="251" t="s">
        <v>271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3"/>
    </row>
    <row r="11" spans="1:11" s="212" customFormat="1" ht="12" customHeight="1" thickBot="1">
      <c r="A11" s="254"/>
      <c r="B11" s="255"/>
      <c r="C11" s="255"/>
      <c r="D11" s="255"/>
      <c r="E11" s="255"/>
      <c r="F11" s="255"/>
      <c r="G11" s="255"/>
      <c r="H11" s="255"/>
      <c r="I11" s="255"/>
      <c r="J11" s="255"/>
      <c r="K11" s="256"/>
    </row>
  </sheetData>
  <sheetProtection/>
  <mergeCells count="3">
    <mergeCell ref="A1:J1"/>
    <mergeCell ref="A9:D9"/>
    <mergeCell ref="A10:K11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113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8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8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8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2"/>
      <c r="B28" s="14"/>
      <c r="C28" s="38"/>
      <c r="D28" s="88"/>
      <c r="E28" s="32"/>
      <c r="F28" s="88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  <col min="11" max="16384" width="11.421875" style="0" customWidth="1"/>
  </cols>
  <sheetData>
    <row r="2" spans="1:10" ht="15.75">
      <c r="A2" s="227" t="s">
        <v>15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3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4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7"/>
      <c r="E10" s="97"/>
      <c r="F10" s="97">
        <v>16243.69</v>
      </c>
      <c r="G10" s="97">
        <f>+F10*J10/1000000</f>
        <v>72.51160437877829</v>
      </c>
      <c r="H10" s="97">
        <f aca="true" t="shared" si="0" ref="H10:H73">+D10+F10</f>
        <v>16243.69</v>
      </c>
      <c r="I10" s="97">
        <f>+H10*J10/1000000</f>
        <v>72.51160437877829</v>
      </c>
      <c r="J10" s="97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7">
        <v>17410.24</v>
      </c>
      <c r="E11" s="97">
        <f aca="true" t="shared" si="1" ref="E11:E74">+D11*J11/1000000</f>
        <v>30.510086208460805</v>
      </c>
      <c r="F11" s="97">
        <v>2480.96</v>
      </c>
      <c r="G11" s="97">
        <f>+F11*J11/1000000</f>
        <v>4.3476886866432</v>
      </c>
      <c r="H11" s="97">
        <f t="shared" si="0"/>
        <v>19891.2</v>
      </c>
      <c r="I11" s="97">
        <f>+H11*J11/1000000</f>
        <v>34.857774895104</v>
      </c>
      <c r="J11" s="97">
        <v>1752.42192</v>
      </c>
    </row>
    <row r="12" spans="1:10" ht="15.75">
      <c r="A12" s="46"/>
      <c r="B12" s="33"/>
      <c r="C12" s="11" t="s">
        <v>62</v>
      </c>
      <c r="D12" s="97">
        <v>1749.62</v>
      </c>
      <c r="E12" s="97">
        <f t="shared" si="1"/>
        <v>2.23292747569046</v>
      </c>
      <c r="F12" s="97">
        <v>249.32</v>
      </c>
      <c r="G12" s="97">
        <f aca="true" t="shared" si="2" ref="G12:G75">+F12*J12/1000000</f>
        <v>0.31819108048556</v>
      </c>
      <c r="H12" s="97">
        <f t="shared" si="0"/>
        <v>1998.9399999999998</v>
      </c>
      <c r="I12" s="97">
        <f>+H12*J12/1000000</f>
        <v>2.5511185561760197</v>
      </c>
      <c r="J12" s="97">
        <v>1276.235683</v>
      </c>
    </row>
    <row r="13" spans="1:10" ht="15.75">
      <c r="A13" s="46"/>
      <c r="B13" s="33"/>
      <c r="C13" s="11" t="s">
        <v>33</v>
      </c>
      <c r="D13" s="97">
        <v>634.34</v>
      </c>
      <c r="E13" s="97">
        <f t="shared" si="1"/>
        <v>0.7845517120000001</v>
      </c>
      <c r="F13" s="97">
        <v>90.39</v>
      </c>
      <c r="G13" s="97">
        <f t="shared" si="2"/>
        <v>0.111794352</v>
      </c>
      <c r="H13" s="97">
        <f t="shared" si="0"/>
        <v>724.73</v>
      </c>
      <c r="I13" s="97">
        <f aca="true" t="shared" si="3" ref="I13:I83">+H13*J13/1000000</f>
        <v>0.896346064</v>
      </c>
      <c r="J13" s="97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7">
        <v>18990.78</v>
      </c>
      <c r="E14" s="97">
        <f t="shared" si="1"/>
        <v>4.46302725283614</v>
      </c>
      <c r="F14" s="97">
        <v>2136.46</v>
      </c>
      <c r="G14" s="97">
        <f t="shared" si="2"/>
        <v>0.5020899196659799</v>
      </c>
      <c r="H14" s="97">
        <f t="shared" si="0"/>
        <v>21127.239999999998</v>
      </c>
      <c r="I14" s="97">
        <f t="shared" si="3"/>
        <v>4.9651171725021195</v>
      </c>
      <c r="J14" s="97">
        <v>235.010213</v>
      </c>
    </row>
    <row r="15" spans="1:10" ht="15.75">
      <c r="A15" s="46"/>
      <c r="B15" s="33"/>
      <c r="C15" s="11" t="s">
        <v>31</v>
      </c>
      <c r="D15" s="97">
        <v>45199.27</v>
      </c>
      <c r="E15" s="97">
        <f t="shared" si="1"/>
        <v>79.2081915159984</v>
      </c>
      <c r="F15" s="97">
        <v>5084.92</v>
      </c>
      <c r="G15" s="97">
        <f t="shared" si="2"/>
        <v>8.9109252694464</v>
      </c>
      <c r="H15" s="97">
        <f t="shared" si="0"/>
        <v>50284.189999999995</v>
      </c>
      <c r="I15" s="97">
        <f t="shared" si="3"/>
        <v>88.1191167854448</v>
      </c>
      <c r="J15" s="97">
        <v>1752.42192</v>
      </c>
    </row>
    <row r="16" spans="1:10" ht="15.75">
      <c r="A16" s="46"/>
      <c r="B16" s="33"/>
      <c r="C16" s="11" t="s">
        <v>33</v>
      </c>
      <c r="D16" s="97">
        <v>16690.57</v>
      </c>
      <c r="E16" s="97">
        <f t="shared" si="1"/>
        <v>20.642896976</v>
      </c>
      <c r="F16" s="97">
        <v>1877.69</v>
      </c>
      <c r="G16" s="97">
        <f t="shared" si="2"/>
        <v>2.3223269920000003</v>
      </c>
      <c r="H16" s="97">
        <f t="shared" si="0"/>
        <v>18568.26</v>
      </c>
      <c r="I16" s="97">
        <f t="shared" si="3"/>
        <v>22.965223968</v>
      </c>
      <c r="J16" s="97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7">
        <v>8589.78</v>
      </c>
      <c r="E17" s="97">
        <f t="shared" si="1"/>
        <v>15.0529187599776</v>
      </c>
      <c r="F17" s="97">
        <v>5862.52</v>
      </c>
      <c r="G17" s="97">
        <f>+F17*J17/1000000</f>
        <v>10.2736085544384</v>
      </c>
      <c r="H17" s="97">
        <f>+D17+F17</f>
        <v>14452.300000000001</v>
      </c>
      <c r="I17" s="97">
        <f>+H17*J17/1000000</f>
        <v>25.326527314416</v>
      </c>
      <c r="J17" s="97">
        <v>1752.42192</v>
      </c>
    </row>
    <row r="18" spans="1:10" ht="15.75">
      <c r="A18" s="46"/>
      <c r="B18" s="2"/>
      <c r="C18" s="11" t="s">
        <v>32</v>
      </c>
      <c r="D18" s="97">
        <v>60867.12</v>
      </c>
      <c r="E18" s="97">
        <f t="shared" si="1"/>
        <v>0.90064547920056</v>
      </c>
      <c r="F18" s="97">
        <v>41085.3</v>
      </c>
      <c r="G18" s="97">
        <f>+F18*J18/1000000</f>
        <v>0.6079356096789</v>
      </c>
      <c r="H18" s="97">
        <f>+D18+F18</f>
        <v>101952.42000000001</v>
      </c>
      <c r="I18" s="97">
        <f>+H18*J18/1000000</f>
        <v>1.5085810888794602</v>
      </c>
      <c r="J18" s="97">
        <v>14.796913</v>
      </c>
    </row>
    <row r="19" spans="1:10" ht="15.75">
      <c r="A19" s="46"/>
      <c r="B19" s="2"/>
      <c r="C19" s="11" t="s">
        <v>33</v>
      </c>
      <c r="D19" s="97">
        <v>1094.06</v>
      </c>
      <c r="E19" s="97">
        <f t="shared" si="1"/>
        <v>1.353133408</v>
      </c>
      <c r="F19" s="97">
        <v>738.49</v>
      </c>
      <c r="G19" s="97">
        <f>+F19*J19/1000000</f>
        <v>0.9133644320000001</v>
      </c>
      <c r="H19" s="97">
        <f>+D19+F19</f>
        <v>1832.55</v>
      </c>
      <c r="I19" s="97">
        <f>+H19*J19/1000000</f>
        <v>2.26649784</v>
      </c>
      <c r="J19" s="97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7">
        <v>25135.02</v>
      </c>
      <c r="E20" s="97">
        <f t="shared" si="1"/>
        <v>44.047160007638404</v>
      </c>
      <c r="F20" s="97">
        <v>17343.17</v>
      </c>
      <c r="G20" s="97">
        <f>+F20*J20/1000000</f>
        <v>30.392551270286397</v>
      </c>
      <c r="H20" s="97">
        <f>+D20+F20</f>
        <v>42478.19</v>
      </c>
      <c r="I20" s="97">
        <f>+H20*J20/1000000</f>
        <v>74.4397112779248</v>
      </c>
      <c r="J20" s="97">
        <v>1752.42192</v>
      </c>
    </row>
    <row r="21" spans="1:10" ht="15.75">
      <c r="A21" s="46"/>
      <c r="B21" s="2"/>
      <c r="C21" s="11" t="s">
        <v>33</v>
      </c>
      <c r="D21" s="97">
        <v>22800.11</v>
      </c>
      <c r="E21" s="97">
        <f t="shared" si="1"/>
        <v>28.199176048</v>
      </c>
      <c r="F21" s="97">
        <v>15732.07</v>
      </c>
      <c r="G21" s="97">
        <f>+F21*J21/1000000</f>
        <v>19.457424176</v>
      </c>
      <c r="H21" s="97">
        <f>+D21+F21</f>
        <v>38532.18</v>
      </c>
      <c r="I21" s="97">
        <f>+H21*J21/1000000</f>
        <v>47.656600224</v>
      </c>
      <c r="J21" s="97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7">
        <v>71775.82</v>
      </c>
      <c r="E22" s="97">
        <f t="shared" si="1"/>
        <v>96.50215696647795</v>
      </c>
      <c r="F22" s="97">
        <v>10497.21</v>
      </c>
      <c r="G22" s="97">
        <f t="shared" si="2"/>
        <v>14.11343551533207</v>
      </c>
      <c r="H22" s="97">
        <f t="shared" si="0"/>
        <v>82273.03</v>
      </c>
      <c r="I22" s="97">
        <f t="shared" si="3"/>
        <v>110.61559248181001</v>
      </c>
      <c r="J22" s="97">
        <v>1344.493967</v>
      </c>
    </row>
    <row r="23" spans="1:10" ht="15.75">
      <c r="A23" s="46"/>
      <c r="B23" s="33"/>
      <c r="C23" s="11" t="s">
        <v>31</v>
      </c>
      <c r="D23" s="97">
        <v>60022.13</v>
      </c>
      <c r="E23" s="97">
        <f t="shared" si="1"/>
        <v>105.1840962970896</v>
      </c>
      <c r="F23" s="97">
        <v>8778.24</v>
      </c>
      <c r="G23" s="97">
        <f t="shared" si="2"/>
        <v>15.3831801950208</v>
      </c>
      <c r="H23" s="97">
        <f t="shared" si="0"/>
        <v>68800.37</v>
      </c>
      <c r="I23" s="97">
        <f t="shared" si="3"/>
        <v>120.56727649211038</v>
      </c>
      <c r="J23" s="97">
        <v>1752.42192</v>
      </c>
    </row>
    <row r="24" spans="1:10" ht="15.75">
      <c r="A24" s="46"/>
      <c r="B24" s="33"/>
      <c r="C24" s="11" t="s">
        <v>32</v>
      </c>
      <c r="D24" s="97">
        <v>1733824.14</v>
      </c>
      <c r="E24" s="97">
        <f t="shared" si="1"/>
        <v>25.655244956879816</v>
      </c>
      <c r="F24" s="97">
        <v>253571.78</v>
      </c>
      <c r="G24" s="97">
        <f t="shared" si="2"/>
        <v>3.75207956791514</v>
      </c>
      <c r="H24" s="97">
        <f t="shared" si="0"/>
        <v>1987395.92</v>
      </c>
      <c r="I24" s="97">
        <f t="shared" si="3"/>
        <v>29.40732452479496</v>
      </c>
      <c r="J24" s="97">
        <v>14.796913</v>
      </c>
    </row>
    <row r="25" spans="1:10" ht="15.75">
      <c r="A25" s="46"/>
      <c r="B25" s="2"/>
      <c r="C25" s="11" t="s">
        <v>44</v>
      </c>
      <c r="D25" s="97">
        <v>44359.47</v>
      </c>
      <c r="E25" s="97">
        <f t="shared" si="1"/>
        <v>8.689848413132161</v>
      </c>
      <c r="F25" s="97">
        <v>6487.57</v>
      </c>
      <c r="G25" s="97">
        <f t="shared" si="2"/>
        <v>1.27088984312896</v>
      </c>
      <c r="H25" s="97">
        <f t="shared" si="0"/>
        <v>50847.04</v>
      </c>
      <c r="I25" s="97">
        <f t="shared" si="3"/>
        <v>9.96073825626112</v>
      </c>
      <c r="J25" s="97">
        <v>195.896128</v>
      </c>
    </row>
    <row r="26" spans="1:10" ht="15.75">
      <c r="A26" s="46"/>
      <c r="B26" s="2"/>
      <c r="C26" s="11" t="s">
        <v>33</v>
      </c>
      <c r="D26" s="97">
        <v>60863.16</v>
      </c>
      <c r="E26" s="97">
        <f t="shared" si="1"/>
        <v>75.275556288</v>
      </c>
      <c r="F26" s="97">
        <v>8901.24</v>
      </c>
      <c r="G26" s="97">
        <f t="shared" si="2"/>
        <v>11.009053631999999</v>
      </c>
      <c r="H26" s="97">
        <f t="shared" si="0"/>
        <v>69764.40000000001</v>
      </c>
      <c r="I26" s="97">
        <f t="shared" si="3"/>
        <v>86.28460992000001</v>
      </c>
      <c r="J26" s="97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7">
        <v>4032.72</v>
      </c>
      <c r="E27" s="97">
        <f t="shared" si="1"/>
        <v>7.067026925222399</v>
      </c>
      <c r="F27" s="97">
        <v>2812.82</v>
      </c>
      <c r="G27" s="97">
        <f>+F27*J27/1000000</f>
        <v>4.9292474250144</v>
      </c>
      <c r="H27" s="97">
        <f>+D27+F27</f>
        <v>6845.54</v>
      </c>
      <c r="I27" s="97">
        <f>+H27*J27/1000000</f>
        <v>11.9962743502368</v>
      </c>
      <c r="J27" s="97">
        <v>1752.42192</v>
      </c>
    </row>
    <row r="28" spans="1:10" ht="15.75">
      <c r="A28" s="46"/>
      <c r="B28" s="2"/>
      <c r="C28" s="11" t="s">
        <v>32</v>
      </c>
      <c r="D28" s="97">
        <v>502793.74</v>
      </c>
      <c r="E28" s="97">
        <f t="shared" si="1"/>
        <v>7.43979522772462</v>
      </c>
      <c r="F28" s="97">
        <v>350696.63</v>
      </c>
      <c r="G28" s="97">
        <f>+F28*J28/1000000</f>
        <v>5.18922752350319</v>
      </c>
      <c r="H28" s="97">
        <f>+D28+F28</f>
        <v>853490.37</v>
      </c>
      <c r="I28" s="97">
        <f>+H28*J28/1000000</f>
        <v>12.62902275122781</v>
      </c>
      <c r="J28" s="97">
        <v>14.796913</v>
      </c>
    </row>
    <row r="29" spans="1:10" ht="15.75">
      <c r="A29" s="46"/>
      <c r="B29" s="2"/>
      <c r="C29" s="11" t="s">
        <v>33</v>
      </c>
      <c r="D29" s="97">
        <v>40367.24</v>
      </c>
      <c r="E29" s="97">
        <f t="shared" si="1"/>
        <v>49.926202432</v>
      </c>
      <c r="F29" s="97">
        <v>28156.15</v>
      </c>
      <c r="G29" s="97">
        <f>+F29*J29/1000000</f>
        <v>34.82352632</v>
      </c>
      <c r="H29" s="97">
        <f>+D29+F29</f>
        <v>68523.39</v>
      </c>
      <c r="I29" s="97">
        <f>+H29*J29/1000000</f>
        <v>84.749728752</v>
      </c>
      <c r="J29" s="97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7">
        <v>3928.5</v>
      </c>
      <c r="E30" s="97">
        <f t="shared" si="1"/>
        <v>5.013691880665501</v>
      </c>
      <c r="F30" s="97">
        <v>618.74</v>
      </c>
      <c r="G30" s="97">
        <f t="shared" si="2"/>
        <v>0.78965806649942</v>
      </c>
      <c r="H30" s="97">
        <f t="shared" si="0"/>
        <v>4547.24</v>
      </c>
      <c r="I30" s="97">
        <f t="shared" si="3"/>
        <v>5.803349947164921</v>
      </c>
      <c r="J30" s="97">
        <v>1276.235683</v>
      </c>
    </row>
    <row r="31" spans="1:10" ht="15.75">
      <c r="A31" s="46"/>
      <c r="B31" s="2"/>
      <c r="C31" s="11" t="s">
        <v>42</v>
      </c>
      <c r="D31" s="97">
        <v>30628.29</v>
      </c>
      <c r="E31" s="97">
        <f t="shared" si="1"/>
        <v>41.179551124526434</v>
      </c>
      <c r="F31" s="97">
        <v>4823.96</v>
      </c>
      <c r="G31" s="97">
        <f t="shared" si="2"/>
        <v>6.48578511704932</v>
      </c>
      <c r="H31" s="97">
        <f t="shared" si="0"/>
        <v>35452.25</v>
      </c>
      <c r="I31" s="97">
        <f t="shared" si="3"/>
        <v>47.66533624157576</v>
      </c>
      <c r="J31" s="97">
        <v>1344.493967</v>
      </c>
    </row>
    <row r="32" spans="1:10" ht="15.75">
      <c r="A32" s="46"/>
      <c r="B32" s="2"/>
      <c r="C32" s="11" t="s">
        <v>40</v>
      </c>
      <c r="D32" s="97">
        <v>33558.09</v>
      </c>
      <c r="E32" s="97">
        <f t="shared" si="1"/>
        <v>7.886493878773169</v>
      </c>
      <c r="F32" s="97">
        <v>5285.4</v>
      </c>
      <c r="G32" s="97">
        <f t="shared" si="2"/>
        <v>1.2421229797901998</v>
      </c>
      <c r="H32" s="97">
        <f t="shared" si="0"/>
        <v>38843.49</v>
      </c>
      <c r="I32" s="97">
        <f t="shared" si="3"/>
        <v>9.128616858563369</v>
      </c>
      <c r="J32" s="97">
        <v>235.010213</v>
      </c>
    </row>
    <row r="33" spans="1:10" ht="15.75">
      <c r="A33" s="46"/>
      <c r="B33" s="2"/>
      <c r="C33" s="11" t="s">
        <v>31</v>
      </c>
      <c r="D33" s="97">
        <v>13495.46</v>
      </c>
      <c r="E33" s="97">
        <f t="shared" si="1"/>
        <v>23.6497399244832</v>
      </c>
      <c r="F33" s="97">
        <v>2125.53</v>
      </c>
      <c r="G33" s="97">
        <f t="shared" si="2"/>
        <v>3.7248253636176005</v>
      </c>
      <c r="H33" s="97">
        <f t="shared" si="0"/>
        <v>15620.99</v>
      </c>
      <c r="I33" s="97">
        <f t="shared" si="3"/>
        <v>27.3745652881008</v>
      </c>
      <c r="J33" s="97">
        <v>1752.42192</v>
      </c>
    </row>
    <row r="34" spans="1:10" ht="15.75">
      <c r="A34" s="46"/>
      <c r="B34" s="2"/>
      <c r="C34" s="11" t="s">
        <v>48</v>
      </c>
      <c r="D34" s="97">
        <v>39170.13</v>
      </c>
      <c r="E34" s="97">
        <f t="shared" si="1"/>
        <v>77.7576372191592</v>
      </c>
      <c r="F34" s="97">
        <v>6169.3</v>
      </c>
      <c r="G34" s="97">
        <f t="shared" si="2"/>
        <v>12.246836844712</v>
      </c>
      <c r="H34" s="97">
        <f t="shared" si="0"/>
        <v>45339.43</v>
      </c>
      <c r="I34" s="97">
        <f t="shared" si="3"/>
        <v>90.00447406387119</v>
      </c>
      <c r="J34" s="97">
        <v>1985.12584</v>
      </c>
    </row>
    <row r="35" spans="1:10" ht="15.75">
      <c r="A35" s="46"/>
      <c r="B35" s="2"/>
      <c r="C35" s="11" t="s">
        <v>32</v>
      </c>
      <c r="D35" s="97">
        <v>7214869.25</v>
      </c>
      <c r="E35" s="97">
        <f t="shared" si="1"/>
        <v>106.75779259862524</v>
      </c>
      <c r="F35" s="97">
        <v>1136341.91</v>
      </c>
      <c r="G35" s="97">
        <f t="shared" si="2"/>
        <v>16.814352380523825</v>
      </c>
      <c r="H35" s="97">
        <f t="shared" si="0"/>
        <v>8351211.16</v>
      </c>
      <c r="I35" s="97">
        <f t="shared" si="3"/>
        <v>123.57214497914909</v>
      </c>
      <c r="J35" s="97">
        <v>14.796913</v>
      </c>
    </row>
    <row r="36" spans="1:10" ht="15.75">
      <c r="A36" s="46"/>
      <c r="B36" s="2"/>
      <c r="C36" s="11" t="s">
        <v>44</v>
      </c>
      <c r="D36" s="97">
        <v>19971.71</v>
      </c>
      <c r="E36" s="97">
        <f t="shared" si="1"/>
        <v>3.9123806585388796</v>
      </c>
      <c r="F36" s="97">
        <v>3145.54</v>
      </c>
      <c r="G36" s="97">
        <f t="shared" si="2"/>
        <v>0.61619910646912</v>
      </c>
      <c r="H36" s="97">
        <f t="shared" si="0"/>
        <v>23117.25</v>
      </c>
      <c r="I36" s="97">
        <f t="shared" si="3"/>
        <v>4.528579765008</v>
      </c>
      <c r="J36" s="97">
        <v>195.896128</v>
      </c>
    </row>
    <row r="37" spans="1:10" ht="15.75">
      <c r="A37" s="46"/>
      <c r="B37" s="2"/>
      <c r="C37" s="11" t="s">
        <v>33</v>
      </c>
      <c r="D37" s="97">
        <v>57556.84</v>
      </c>
      <c r="E37" s="97">
        <f t="shared" si="1"/>
        <v>71.186299712</v>
      </c>
      <c r="F37" s="97">
        <v>9065.2</v>
      </c>
      <c r="G37" s="97">
        <f t="shared" si="2"/>
        <v>11.21183936</v>
      </c>
      <c r="H37" s="97">
        <f t="shared" si="0"/>
        <v>66622.04</v>
      </c>
      <c r="I37" s="97">
        <f t="shared" si="3"/>
        <v>82.39813907199998</v>
      </c>
      <c r="J37" s="97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7">
        <v>8971.17</v>
      </c>
      <c r="E38" s="97">
        <f t="shared" si="1"/>
        <v>12.061683941931392</v>
      </c>
      <c r="F38" s="97">
        <v>1098.97</v>
      </c>
      <c r="G38" s="97">
        <f t="shared" si="2"/>
        <v>1.4775585349139901</v>
      </c>
      <c r="H38" s="97">
        <f t="shared" si="0"/>
        <v>10070.14</v>
      </c>
      <c r="I38" s="97">
        <f t="shared" si="3"/>
        <v>13.53924247684538</v>
      </c>
      <c r="J38" s="97">
        <v>1344.493967</v>
      </c>
    </row>
    <row r="39" spans="1:10" ht="15.75">
      <c r="A39" s="46"/>
      <c r="B39" s="2"/>
      <c r="C39" s="11" t="s">
        <v>31</v>
      </c>
      <c r="D39" s="97">
        <v>134313.56</v>
      </c>
      <c r="E39" s="97">
        <f t="shared" si="1"/>
        <v>235.3740266972352</v>
      </c>
      <c r="F39" s="97">
        <v>16453.41</v>
      </c>
      <c r="G39" s="97">
        <f t="shared" si="2"/>
        <v>28.8333163427472</v>
      </c>
      <c r="H39" s="97">
        <f t="shared" si="0"/>
        <v>150766.97</v>
      </c>
      <c r="I39" s="97">
        <f t="shared" si="3"/>
        <v>264.2073430399824</v>
      </c>
      <c r="J39" s="97">
        <v>1752.42192</v>
      </c>
    </row>
    <row r="40" spans="1:10" ht="15.75">
      <c r="A40" s="46"/>
      <c r="B40" s="2"/>
      <c r="C40" s="11" t="s">
        <v>32</v>
      </c>
      <c r="D40" s="97">
        <v>4489961.03</v>
      </c>
      <c r="E40" s="97">
        <f t="shared" si="1"/>
        <v>66.4375627343004</v>
      </c>
      <c r="F40" s="97">
        <v>550020.23</v>
      </c>
      <c r="G40" s="97">
        <f t="shared" si="2"/>
        <v>8.13860149154999</v>
      </c>
      <c r="H40" s="97">
        <f t="shared" si="0"/>
        <v>5039981.26</v>
      </c>
      <c r="I40" s="97">
        <f t="shared" si="3"/>
        <v>74.57616422585038</v>
      </c>
      <c r="J40" s="97">
        <v>14.796913</v>
      </c>
    </row>
    <row r="41" spans="1:10" ht="15.75">
      <c r="A41" s="46"/>
      <c r="B41" s="2"/>
      <c r="C41" s="11" t="s">
        <v>43</v>
      </c>
      <c r="D41" s="97">
        <v>217075.6</v>
      </c>
      <c r="E41" s="97">
        <f t="shared" si="1"/>
        <v>268.47910207999996</v>
      </c>
      <c r="F41" s="97">
        <v>26591.76</v>
      </c>
      <c r="G41" s="97">
        <f t="shared" si="2"/>
        <v>32.888688767999994</v>
      </c>
      <c r="H41" s="97">
        <f t="shared" si="0"/>
        <v>243667.36000000002</v>
      </c>
      <c r="I41" s="97">
        <f t="shared" si="3"/>
        <v>301.36779084799997</v>
      </c>
      <c r="J41" s="97">
        <v>1236.8</v>
      </c>
    </row>
    <row r="42" spans="1:10" ht="15.75">
      <c r="A42" s="46"/>
      <c r="B42" s="2"/>
      <c r="C42" s="11" t="s">
        <v>44</v>
      </c>
      <c r="D42" s="97">
        <v>17161.13</v>
      </c>
      <c r="E42" s="97">
        <f t="shared" si="1"/>
        <v>3.3617989191046402</v>
      </c>
      <c r="F42" s="97">
        <v>2102.24</v>
      </c>
      <c r="G42" s="97">
        <f t="shared" si="2"/>
        <v>0.41182067612671996</v>
      </c>
      <c r="H42" s="97">
        <f t="shared" si="0"/>
        <v>19263.370000000003</v>
      </c>
      <c r="I42" s="97">
        <f t="shared" si="3"/>
        <v>3.7736195952313607</v>
      </c>
      <c r="J42" s="97">
        <v>195.896128</v>
      </c>
    </row>
    <row r="43" spans="1:10" ht="15.75">
      <c r="A43" s="46"/>
      <c r="B43" s="2"/>
      <c r="C43" s="11" t="s">
        <v>33</v>
      </c>
      <c r="D43" s="97">
        <v>64451.31</v>
      </c>
      <c r="E43" s="97">
        <f t="shared" si="1"/>
        <v>79.71338020799999</v>
      </c>
      <c r="F43" s="97">
        <v>7891.29</v>
      </c>
      <c r="G43" s="97">
        <f t="shared" si="2"/>
        <v>9.759947471999999</v>
      </c>
      <c r="H43" s="97">
        <f t="shared" si="0"/>
        <v>72342.59999999999</v>
      </c>
      <c r="I43" s="97">
        <f t="shared" si="3"/>
        <v>89.47332768</v>
      </c>
      <c r="J43" s="97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7">
        <v>10596.7</v>
      </c>
      <c r="E44" s="97">
        <f t="shared" si="1"/>
        <v>14.247199220108902</v>
      </c>
      <c r="F44" s="97">
        <v>7232.25</v>
      </c>
      <c r="G44" s="97">
        <f t="shared" si="2"/>
        <v>9.72371649283575</v>
      </c>
      <c r="H44" s="97">
        <f t="shared" si="0"/>
        <v>17828.95</v>
      </c>
      <c r="I44" s="97">
        <f t="shared" si="3"/>
        <v>23.970915712944652</v>
      </c>
      <c r="J44" s="97">
        <v>1344.493967</v>
      </c>
    </row>
    <row r="45" spans="1:10" ht="15.75">
      <c r="A45" s="46"/>
      <c r="B45" s="2"/>
      <c r="C45" s="11" t="s">
        <v>31</v>
      </c>
      <c r="D45" s="97">
        <v>14023.75</v>
      </c>
      <c r="E45" s="97">
        <f t="shared" si="1"/>
        <v>24.5755269006</v>
      </c>
      <c r="F45" s="97">
        <v>9571.21</v>
      </c>
      <c r="G45" s="97">
        <f t="shared" si="2"/>
        <v>16.7727982049232</v>
      </c>
      <c r="H45" s="97">
        <f t="shared" si="0"/>
        <v>23594.96</v>
      </c>
      <c r="I45" s="97">
        <f t="shared" si="3"/>
        <v>41.3483251055232</v>
      </c>
      <c r="J45" s="97">
        <v>1752.42192</v>
      </c>
    </row>
    <row r="46" spans="1:10" ht="15.75">
      <c r="A46" s="46"/>
      <c r="B46" s="2"/>
      <c r="C46" s="11" t="s">
        <v>32</v>
      </c>
      <c r="D46" s="97">
        <v>379748.63</v>
      </c>
      <c r="E46" s="97">
        <f t="shared" si="1"/>
        <v>5.61910743997919</v>
      </c>
      <c r="F46" s="97">
        <v>259178.44</v>
      </c>
      <c r="G46" s="97">
        <f t="shared" si="2"/>
        <v>3.8350408281557202</v>
      </c>
      <c r="H46" s="97">
        <f t="shared" si="0"/>
        <v>638927.0700000001</v>
      </c>
      <c r="I46" s="97">
        <f t="shared" si="3"/>
        <v>9.45414826813491</v>
      </c>
      <c r="J46" s="97">
        <v>14.796913</v>
      </c>
    </row>
    <row r="47" spans="1:10" ht="15.75">
      <c r="A47" s="46"/>
      <c r="B47" s="2"/>
      <c r="C47" s="11" t="s">
        <v>33</v>
      </c>
      <c r="D47" s="97">
        <v>36888.97</v>
      </c>
      <c r="E47" s="97">
        <f t="shared" si="1"/>
        <v>45.624278096</v>
      </c>
      <c r="F47" s="97">
        <v>25176.72</v>
      </c>
      <c r="G47" s="97">
        <f t="shared" si="2"/>
        <v>31.138567296</v>
      </c>
      <c r="H47" s="97">
        <f t="shared" si="0"/>
        <v>62065.69</v>
      </c>
      <c r="I47" s="97">
        <f t="shared" si="3"/>
        <v>76.762845392</v>
      </c>
      <c r="J47" s="97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7">
        <v>113.68</v>
      </c>
      <c r="E48" s="97">
        <f t="shared" si="1"/>
        <v>0.15284207416856002</v>
      </c>
      <c r="F48" s="97">
        <v>23.02</v>
      </c>
      <c r="G48" s="97">
        <f t="shared" si="2"/>
        <v>0.030950251120340003</v>
      </c>
      <c r="H48" s="97">
        <f t="shared" si="0"/>
        <v>136.70000000000002</v>
      </c>
      <c r="I48" s="97">
        <f t="shared" si="3"/>
        <v>0.18379232528890002</v>
      </c>
      <c r="J48" s="97">
        <v>1344.493967</v>
      </c>
    </row>
    <row r="49" spans="1:10" ht="15.75">
      <c r="A49" s="46"/>
      <c r="B49" s="2"/>
      <c r="C49" s="11" t="s">
        <v>33</v>
      </c>
      <c r="D49" s="97">
        <v>228.08</v>
      </c>
      <c r="E49" s="97">
        <f t="shared" si="1"/>
        <v>0.28208934399999996</v>
      </c>
      <c r="F49" s="97">
        <v>46.19</v>
      </c>
      <c r="G49" s="97">
        <f t="shared" si="2"/>
        <v>0.057127792</v>
      </c>
      <c r="H49" s="97">
        <f t="shared" si="0"/>
        <v>274.27</v>
      </c>
      <c r="I49" s="97">
        <f t="shared" si="3"/>
        <v>0.3392171359999999</v>
      </c>
      <c r="J49" s="97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7">
        <v>3022.77</v>
      </c>
      <c r="E50" s="97">
        <f t="shared" si="1"/>
        <v>4.06409602862859</v>
      </c>
      <c r="F50" s="97">
        <v>2063.04</v>
      </c>
      <c r="G50" s="97">
        <f t="shared" si="2"/>
        <v>2.77374483367968</v>
      </c>
      <c r="H50" s="97">
        <f t="shared" si="0"/>
        <v>5085.8099999999995</v>
      </c>
      <c r="I50" s="97">
        <f t="shared" si="3"/>
        <v>6.83784086230827</v>
      </c>
      <c r="J50" s="97">
        <v>1344.493967</v>
      </c>
    </row>
    <row r="51" spans="1:10" ht="15.75">
      <c r="A51" s="46"/>
      <c r="B51" s="2"/>
      <c r="C51" s="11" t="s">
        <v>31</v>
      </c>
      <c r="D51" s="97">
        <v>2014.14</v>
      </c>
      <c r="E51" s="97">
        <f t="shared" si="1"/>
        <v>3.5296230859488</v>
      </c>
      <c r="F51" s="97">
        <v>1374.65</v>
      </c>
      <c r="G51" s="97">
        <f t="shared" si="2"/>
        <v>2.408966792328</v>
      </c>
      <c r="H51" s="97">
        <f t="shared" si="0"/>
        <v>3388.79</v>
      </c>
      <c r="I51" s="97">
        <f t="shared" si="3"/>
        <v>5.9385898782768</v>
      </c>
      <c r="J51" s="97">
        <v>1752.42192</v>
      </c>
    </row>
    <row r="52" spans="1:10" ht="15.75">
      <c r="A52" s="46"/>
      <c r="B52" s="2"/>
      <c r="C52" s="11" t="s">
        <v>32</v>
      </c>
      <c r="D52" s="97">
        <v>528923.96</v>
      </c>
      <c r="E52" s="97">
        <f t="shared" si="1"/>
        <v>7.8264418197354795</v>
      </c>
      <c r="F52" s="97">
        <v>360990.6</v>
      </c>
      <c r="G52" s="97">
        <f t="shared" si="2"/>
        <v>5.3415465020178</v>
      </c>
      <c r="H52" s="97">
        <f t="shared" si="0"/>
        <v>889914.5599999999</v>
      </c>
      <c r="I52" s="97">
        <f t="shared" si="3"/>
        <v>13.167988321753278</v>
      </c>
      <c r="J52" s="97">
        <v>14.796913</v>
      </c>
    </row>
    <row r="53" spans="1:10" ht="15.75">
      <c r="A53" s="46"/>
      <c r="B53" s="2"/>
      <c r="C53" s="11" t="s">
        <v>33</v>
      </c>
      <c r="D53" s="97">
        <v>12520.54</v>
      </c>
      <c r="E53" s="97">
        <f t="shared" si="1"/>
        <v>15.485403872000001</v>
      </c>
      <c r="F53" s="97">
        <v>8545.27</v>
      </c>
      <c r="G53" s="97">
        <f t="shared" si="2"/>
        <v>10.568789936</v>
      </c>
      <c r="H53" s="97">
        <f t="shared" si="0"/>
        <v>21065.81</v>
      </c>
      <c r="I53" s="97">
        <f t="shared" si="3"/>
        <v>26.054193808</v>
      </c>
      <c r="J53" s="97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7">
        <v>676.24</v>
      </c>
      <c r="E54" s="97">
        <f t="shared" si="1"/>
        <v>0.9092006002440801</v>
      </c>
      <c r="F54" s="97">
        <v>448.85543</v>
      </c>
      <c r="G54" s="97">
        <f t="shared" si="2"/>
        <v>0.6034834176901909</v>
      </c>
      <c r="H54" s="97">
        <f t="shared" si="0"/>
        <v>1125.09543</v>
      </c>
      <c r="I54" s="97">
        <f t="shared" si="3"/>
        <v>1.512684017934271</v>
      </c>
      <c r="J54" s="97">
        <v>1344.493967</v>
      </c>
    </row>
    <row r="55" spans="1:10" ht="15.75">
      <c r="A55" s="46"/>
      <c r="B55" s="2"/>
      <c r="C55" s="11" t="s">
        <v>31</v>
      </c>
      <c r="D55" s="97">
        <v>7244.4734</v>
      </c>
      <c r="E55" s="97">
        <f t="shared" si="1"/>
        <v>12.695373985016927</v>
      </c>
      <c r="F55" s="97">
        <v>1702.4509</v>
      </c>
      <c r="G55" s="97">
        <f t="shared" si="2"/>
        <v>2.983412274883728</v>
      </c>
      <c r="H55" s="97">
        <f t="shared" si="0"/>
        <v>8946.9243</v>
      </c>
      <c r="I55" s="97">
        <f t="shared" si="3"/>
        <v>15.678786259900658</v>
      </c>
      <c r="J55" s="97">
        <v>1752.42192</v>
      </c>
    </row>
    <row r="56" spans="1:10" ht="15.75">
      <c r="A56" s="46"/>
      <c r="B56" s="2"/>
      <c r="C56" s="11" t="s">
        <v>32</v>
      </c>
      <c r="D56" s="97">
        <v>169618.5</v>
      </c>
      <c r="E56" s="97">
        <f t="shared" si="1"/>
        <v>2.5098301876905</v>
      </c>
      <c r="F56" s="97">
        <v>39860.35</v>
      </c>
      <c r="G56" s="97">
        <f t="shared" si="2"/>
        <v>0.5898101310995499</v>
      </c>
      <c r="H56" s="97">
        <f t="shared" si="0"/>
        <v>209478.85</v>
      </c>
      <c r="I56" s="97">
        <f t="shared" si="3"/>
        <v>3.0996403187900503</v>
      </c>
      <c r="J56" s="97">
        <v>14.796913</v>
      </c>
    </row>
    <row r="57" spans="1:10" ht="15.75">
      <c r="A57" s="46"/>
      <c r="B57" s="2"/>
      <c r="C57" s="11" t="s">
        <v>33</v>
      </c>
      <c r="D57" s="97">
        <v>31148.48</v>
      </c>
      <c r="E57" s="97">
        <f t="shared" si="1"/>
        <v>38.524440064</v>
      </c>
      <c r="F57" s="97">
        <v>7319.9017</v>
      </c>
      <c r="G57" s="97">
        <f t="shared" si="2"/>
        <v>9.05325442256</v>
      </c>
      <c r="H57" s="97">
        <f t="shared" si="0"/>
        <v>38468.3817</v>
      </c>
      <c r="I57" s="97">
        <f t="shared" si="3"/>
        <v>47.57769448655999</v>
      </c>
      <c r="J57" s="97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7">
        <v>3828.98</v>
      </c>
      <c r="E58" s="97">
        <f t="shared" si="1"/>
        <v>6.7099884832416</v>
      </c>
      <c r="F58" s="97">
        <v>2641.99</v>
      </c>
      <c r="G58" s="97">
        <f t="shared" si="2"/>
        <v>4.6298811884208</v>
      </c>
      <c r="H58" s="97">
        <f t="shared" si="0"/>
        <v>6470.969999999999</v>
      </c>
      <c r="I58" s="97">
        <f t="shared" si="3"/>
        <v>11.339869671662399</v>
      </c>
      <c r="J58" s="97">
        <v>1752.42192</v>
      </c>
    </row>
    <row r="59" spans="1:10" ht="15.75">
      <c r="A59" s="46"/>
      <c r="B59" s="2"/>
      <c r="C59" s="11" t="s">
        <v>33</v>
      </c>
      <c r="D59" s="97">
        <v>4283.16</v>
      </c>
      <c r="E59" s="97">
        <f t="shared" si="1"/>
        <v>5.297412287999999</v>
      </c>
      <c r="F59" s="97">
        <v>2955.38</v>
      </c>
      <c r="G59" s="97">
        <f t="shared" si="2"/>
        <v>3.655213984</v>
      </c>
      <c r="H59" s="97">
        <f t="shared" si="0"/>
        <v>7238.54</v>
      </c>
      <c r="I59" s="97">
        <f t="shared" si="3"/>
        <v>8.952626272</v>
      </c>
      <c r="J59" s="97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7">
        <v>2226.142</v>
      </c>
      <c r="E60" s="97">
        <f t="shared" si="1"/>
        <v>3.9011400378326395</v>
      </c>
      <c r="F60" s="97">
        <v>1561.08</v>
      </c>
      <c r="G60" s="97">
        <f t="shared" si="2"/>
        <v>2.7356708108735996</v>
      </c>
      <c r="H60" s="97">
        <f t="shared" si="0"/>
        <v>3787.2219999999998</v>
      </c>
      <c r="I60" s="97">
        <f t="shared" si="3"/>
        <v>6.63681084870624</v>
      </c>
      <c r="J60" s="97">
        <v>1752.42192</v>
      </c>
    </row>
    <row r="61" spans="1:10" ht="15.75">
      <c r="A61" s="46"/>
      <c r="B61" s="2"/>
      <c r="C61" s="11" t="s">
        <v>32</v>
      </c>
      <c r="D61" s="97">
        <v>109078.78</v>
      </c>
      <c r="E61" s="97">
        <f t="shared" si="1"/>
        <v>1.61402921780614</v>
      </c>
      <c r="F61" s="97">
        <v>76491.49</v>
      </c>
      <c r="G61" s="97">
        <f t="shared" si="2"/>
        <v>1.13183792277037</v>
      </c>
      <c r="H61" s="97">
        <f t="shared" si="0"/>
        <v>185570.27000000002</v>
      </c>
      <c r="I61" s="97">
        <f t="shared" si="3"/>
        <v>2.74586714057651</v>
      </c>
      <c r="J61" s="97">
        <v>14.796913</v>
      </c>
    </row>
    <row r="62" spans="1:10" ht="15.75">
      <c r="A62" s="46"/>
      <c r="B62" s="2"/>
      <c r="C62" s="11" t="s">
        <v>33</v>
      </c>
      <c r="D62" s="97">
        <v>4895.525</v>
      </c>
      <c r="E62" s="97">
        <f t="shared" si="1"/>
        <v>6.05478532</v>
      </c>
      <c r="F62" s="97">
        <v>3432.99</v>
      </c>
      <c r="G62" s="97">
        <f t="shared" si="2"/>
        <v>4.245922031999999</v>
      </c>
      <c r="H62" s="97">
        <f t="shared" si="0"/>
        <v>8328.515</v>
      </c>
      <c r="I62" s="97">
        <f t="shared" si="3"/>
        <v>10.300707351999998</v>
      </c>
      <c r="J62" s="97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7">
        <v>0</v>
      </c>
      <c r="E63" s="97">
        <f t="shared" si="1"/>
        <v>0</v>
      </c>
      <c r="F63" s="97">
        <v>2019.1</v>
      </c>
      <c r="G63" s="97">
        <f t="shared" si="2"/>
        <v>3.538315098672</v>
      </c>
      <c r="H63" s="97">
        <f t="shared" si="0"/>
        <v>2019.1</v>
      </c>
      <c r="I63" s="97">
        <f t="shared" si="3"/>
        <v>3.538315098672</v>
      </c>
      <c r="J63" s="97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7">
        <v>0</v>
      </c>
      <c r="E64" s="97">
        <f t="shared" si="1"/>
        <v>0</v>
      </c>
      <c r="F64" s="97">
        <v>9659.75</v>
      </c>
      <c r="G64" s="97">
        <f t="shared" si="2"/>
        <v>18.9422519874</v>
      </c>
      <c r="H64" s="97">
        <f t="shared" si="0"/>
        <v>9659.75</v>
      </c>
      <c r="I64" s="97">
        <f t="shared" si="3"/>
        <v>18.9422519874</v>
      </c>
      <c r="J64" s="97">
        <v>1960.9464</v>
      </c>
    </row>
    <row r="65" spans="1:10" ht="15.75">
      <c r="A65" s="46"/>
      <c r="B65" s="2"/>
      <c r="C65" s="11" t="s">
        <v>32</v>
      </c>
      <c r="D65" s="97">
        <v>0</v>
      </c>
      <c r="E65" s="97">
        <f t="shared" si="1"/>
        <v>0</v>
      </c>
      <c r="F65" s="97">
        <v>13709.33</v>
      </c>
      <c r="G65" s="97">
        <f t="shared" si="2"/>
        <v>0.20285576329829</v>
      </c>
      <c r="H65" s="97">
        <f>+D65+F65</f>
        <v>13709.33</v>
      </c>
      <c r="I65" s="97">
        <f>+H65*J65/1000000</f>
        <v>0.20285576329829</v>
      </c>
      <c r="J65" s="97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7">
        <v>51504.04</v>
      </c>
      <c r="E66" s="97">
        <f t="shared" si="1"/>
        <v>100.99666182345601</v>
      </c>
      <c r="F66" s="97">
        <v>16030.63</v>
      </c>
      <c r="G66" s="97">
        <f t="shared" si="2"/>
        <v>31.435206188232</v>
      </c>
      <c r="H66" s="97">
        <f>+D66+F66</f>
        <v>67534.67</v>
      </c>
      <c r="I66" s="97">
        <f t="shared" si="3"/>
        <v>132.43186801168798</v>
      </c>
      <c r="J66" s="97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7">
        <v>71038.71</v>
      </c>
      <c r="E67" s="97">
        <f t="shared" si="1"/>
        <v>139.30310263514403</v>
      </c>
      <c r="F67" s="97">
        <v>22643.59</v>
      </c>
      <c r="G67" s="97">
        <f t="shared" si="2"/>
        <v>44.402866293576004</v>
      </c>
      <c r="H67" s="97">
        <f t="shared" si="0"/>
        <v>93682.3</v>
      </c>
      <c r="I67" s="97">
        <f t="shared" si="3"/>
        <v>183.70596892872</v>
      </c>
      <c r="J67" s="97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7">
        <v>31087.36</v>
      </c>
      <c r="E68" s="97">
        <f t="shared" si="1"/>
        <v>39.67479812226688</v>
      </c>
      <c r="F68" s="97">
        <v>5712.3</v>
      </c>
      <c r="G68" s="97">
        <f t="shared" si="2"/>
        <v>7.290241092000901</v>
      </c>
      <c r="H68" s="97">
        <f t="shared" si="0"/>
        <v>36799.66</v>
      </c>
      <c r="I68" s="97">
        <f t="shared" si="3"/>
        <v>46.96503921426779</v>
      </c>
      <c r="J68" s="97">
        <v>1276.235683</v>
      </c>
    </row>
    <row r="69" spans="1:10" ht="15.75">
      <c r="A69" s="46"/>
      <c r="B69" s="2"/>
      <c r="C69" s="11" t="s">
        <v>64</v>
      </c>
      <c r="D69" s="97">
        <v>31087.357</v>
      </c>
      <c r="E69" s="97">
        <f t="shared" si="1"/>
        <v>41.79676393647522</v>
      </c>
      <c r="F69" s="97">
        <v>5479.15</v>
      </c>
      <c r="G69" s="97">
        <f t="shared" si="2"/>
        <v>7.366684119288051</v>
      </c>
      <c r="H69" s="97">
        <f t="shared" si="0"/>
        <v>36566.507</v>
      </c>
      <c r="I69" s="97">
        <f t="shared" si="3"/>
        <v>49.16344805576327</v>
      </c>
      <c r="J69" s="97">
        <v>1344.493967</v>
      </c>
    </row>
    <row r="70" spans="1:10" ht="15.75">
      <c r="A70" s="46"/>
      <c r="B70" s="2"/>
      <c r="C70" s="11" t="s">
        <v>31</v>
      </c>
      <c r="D70" s="97">
        <v>95607.857</v>
      </c>
      <c r="E70" s="97">
        <f t="shared" si="1"/>
        <v>167.54530433102545</v>
      </c>
      <c r="F70" s="97">
        <v>16850.88</v>
      </c>
      <c r="G70" s="97">
        <f t="shared" si="2"/>
        <v>29.529851483289605</v>
      </c>
      <c r="H70" s="97">
        <f t="shared" si="0"/>
        <v>112458.73700000001</v>
      </c>
      <c r="I70" s="97">
        <f t="shared" si="3"/>
        <v>197.07515581431505</v>
      </c>
      <c r="J70" s="97">
        <v>1752.42192</v>
      </c>
    </row>
    <row r="71" spans="1:10" ht="15.75">
      <c r="A71" s="46"/>
      <c r="B71" s="2"/>
      <c r="C71" s="11" t="s">
        <v>32</v>
      </c>
      <c r="D71" s="97">
        <v>90069.141</v>
      </c>
      <c r="E71" s="97">
        <f t="shared" si="1"/>
        <v>1.332745243361733</v>
      </c>
      <c r="F71" s="97">
        <v>15874.69</v>
      </c>
      <c r="G71" s="97">
        <f t="shared" si="2"/>
        <v>0.23489640683197</v>
      </c>
      <c r="H71" s="97">
        <f t="shared" si="0"/>
        <v>105943.831</v>
      </c>
      <c r="I71" s="97">
        <f t="shared" si="3"/>
        <v>1.5676416501937032</v>
      </c>
      <c r="J71" s="97">
        <v>14.796913</v>
      </c>
    </row>
    <row r="72" spans="1:10" ht="15.75">
      <c r="A72" s="46"/>
      <c r="B72" s="2"/>
      <c r="C72" s="11" t="s">
        <v>43</v>
      </c>
      <c r="D72" s="97">
        <v>2393652.765</v>
      </c>
      <c r="E72" s="97">
        <f t="shared" si="1"/>
        <v>535.492401938036</v>
      </c>
      <c r="F72" s="97">
        <v>421881.3</v>
      </c>
      <c r="G72" s="97">
        <f t="shared" si="2"/>
        <v>94.3805358793305</v>
      </c>
      <c r="H72" s="97">
        <f t="shared" si="0"/>
        <v>2815534.065</v>
      </c>
      <c r="I72" s="97">
        <f t="shared" si="3"/>
        <v>629.8729378173665</v>
      </c>
      <c r="J72" s="97">
        <v>223.713485</v>
      </c>
    </row>
    <row r="73" spans="1:10" ht="15.75">
      <c r="A73" s="46"/>
      <c r="B73" s="2"/>
      <c r="C73" s="11" t="s">
        <v>33</v>
      </c>
      <c r="D73" s="97">
        <v>52611.045</v>
      </c>
      <c r="E73" s="97">
        <f t="shared" si="1"/>
        <v>65.06934045599999</v>
      </c>
      <c r="F73" s="97">
        <v>9212.7</v>
      </c>
      <c r="G73" s="97">
        <f t="shared" si="2"/>
        <v>11.39426736</v>
      </c>
      <c r="H73" s="97">
        <f t="shared" si="0"/>
        <v>61823.744999999995</v>
      </c>
      <c r="I73" s="97">
        <f t="shared" si="3"/>
        <v>76.46360781599998</v>
      </c>
      <c r="J73" s="97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7">
        <v>17751.254</v>
      </c>
      <c r="E74" s="97">
        <f t="shared" si="1"/>
        <v>21.967176825</v>
      </c>
      <c r="F74" s="97">
        <v>3128.66</v>
      </c>
      <c r="G74" s="97">
        <f t="shared" si="2"/>
        <v>3.87171675</v>
      </c>
      <c r="H74" s="97">
        <f aca="true" t="shared" si="4" ref="H74:H84">+D74+F74</f>
        <v>20879.914</v>
      </c>
      <c r="I74" s="97">
        <f t="shared" si="3"/>
        <v>25.838893575</v>
      </c>
      <c r="J74" s="97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7">
        <v>150000</v>
      </c>
      <c r="E75" s="97">
        <f aca="true" t="shared" si="5" ref="E75:E81">+D75*J75/1000000</f>
        <v>185.625</v>
      </c>
      <c r="F75" s="97">
        <v>18000</v>
      </c>
      <c r="G75" s="97">
        <f t="shared" si="2"/>
        <v>22.275</v>
      </c>
      <c r="H75" s="97">
        <f t="shared" si="4"/>
        <v>168000</v>
      </c>
      <c r="I75" s="97">
        <f t="shared" si="3"/>
        <v>207.9</v>
      </c>
      <c r="J75" s="97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7">
        <v>37500</v>
      </c>
      <c r="E76" s="97">
        <f t="shared" si="5"/>
        <v>46.40625</v>
      </c>
      <c r="F76" s="97">
        <v>5333.2</v>
      </c>
      <c r="G76" s="97">
        <f aca="true" t="shared" si="6" ref="G76:G84">+F76*J76/1000000</f>
        <v>6.599835</v>
      </c>
      <c r="H76" s="97">
        <f t="shared" si="4"/>
        <v>42833.2</v>
      </c>
      <c r="I76" s="97">
        <f t="shared" si="3"/>
        <v>53.006085</v>
      </c>
      <c r="J76" s="97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7">
        <v>64500</v>
      </c>
      <c r="E77" s="97">
        <f t="shared" si="5"/>
        <v>79.81875</v>
      </c>
      <c r="F77" s="97">
        <v>8949.38</v>
      </c>
      <c r="G77" s="97">
        <f t="shared" si="6"/>
        <v>11.074857749999998</v>
      </c>
      <c r="H77" s="97">
        <f t="shared" si="4"/>
        <v>73449.38</v>
      </c>
      <c r="I77" s="97">
        <f t="shared" si="3"/>
        <v>90.89360775</v>
      </c>
      <c r="J77" s="97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7">
        <v>307500</v>
      </c>
      <c r="E78" s="97">
        <f t="shared" si="5"/>
        <v>606.9587596875</v>
      </c>
      <c r="F78" s="97">
        <v>47278.13</v>
      </c>
      <c r="G78" s="97">
        <f t="shared" si="6"/>
        <v>93.31991917120125</v>
      </c>
      <c r="H78" s="97">
        <f t="shared" si="4"/>
        <v>354778.13</v>
      </c>
      <c r="I78" s="97">
        <f t="shared" si="3"/>
        <v>700.2786788587013</v>
      </c>
      <c r="J78" s="97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7">
        <v>161457.42</v>
      </c>
      <c r="E79" s="97">
        <f t="shared" si="5"/>
        <v>318.69266792046756</v>
      </c>
      <c r="F79" s="97">
        <v>29667.82</v>
      </c>
      <c r="G79" s="97">
        <f t="shared" si="6"/>
        <v>58.5598153815675</v>
      </c>
      <c r="H79" s="97">
        <f t="shared" si="4"/>
        <v>191125.24000000002</v>
      </c>
      <c r="I79" s="97">
        <f t="shared" si="3"/>
        <v>377.25248330203505</v>
      </c>
      <c r="J79" s="97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7">
        <v>300000</v>
      </c>
      <c r="E80" s="97">
        <f t="shared" si="5"/>
        <v>371.25</v>
      </c>
      <c r="F80" s="97">
        <v>15166.67</v>
      </c>
      <c r="G80" s="97">
        <f t="shared" si="6"/>
        <v>18.768754125</v>
      </c>
      <c r="H80" s="97">
        <f t="shared" si="4"/>
        <v>315166.67</v>
      </c>
      <c r="I80" s="97">
        <f t="shared" si="3"/>
        <v>390.018754125</v>
      </c>
      <c r="J80" s="97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7">
        <v>0</v>
      </c>
      <c r="E81" s="97">
        <f t="shared" si="5"/>
        <v>0</v>
      </c>
      <c r="F81" s="97">
        <v>69000</v>
      </c>
      <c r="G81" s="97">
        <f t="shared" si="6"/>
        <v>23.26151032494049</v>
      </c>
      <c r="H81" s="97">
        <f t="shared" si="4"/>
        <v>69000</v>
      </c>
      <c r="I81" s="97">
        <f t="shared" si="3"/>
        <v>23.26151032494049</v>
      </c>
      <c r="J81" s="97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7">
        <v>0</v>
      </c>
      <c r="E82" s="97">
        <v>0</v>
      </c>
      <c r="F82" s="97">
        <v>23611.11</v>
      </c>
      <c r="G82" s="97">
        <f t="shared" si="6"/>
        <v>29.239998624000002</v>
      </c>
      <c r="H82" s="97">
        <f t="shared" si="4"/>
        <v>23611.11</v>
      </c>
      <c r="I82" s="97">
        <f t="shared" si="3"/>
        <v>29.239998624000002</v>
      </c>
      <c r="J82" s="97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7">
        <v>0</v>
      </c>
      <c r="E83" s="97">
        <v>0</v>
      </c>
      <c r="F83" s="97">
        <v>84415.64</v>
      </c>
      <c r="G83" s="97">
        <f t="shared" si="6"/>
        <v>104.54032857600001</v>
      </c>
      <c r="H83" s="97">
        <f t="shared" si="4"/>
        <v>84415.64</v>
      </c>
      <c r="I83" s="97">
        <f t="shared" si="3"/>
        <v>104.54032857600001</v>
      </c>
      <c r="J83" s="97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7">
        <v>0</v>
      </c>
      <c r="E84" s="97">
        <v>0</v>
      </c>
      <c r="F84" s="97">
        <v>120945.18</v>
      </c>
      <c r="G84" s="97">
        <f t="shared" si="6"/>
        <v>149.778510912</v>
      </c>
      <c r="H84" s="97">
        <f t="shared" si="4"/>
        <v>120945.18</v>
      </c>
      <c r="I84" s="97">
        <f>+H84*J84/1000000</f>
        <v>149.778510912</v>
      </c>
      <c r="J84" s="97">
        <v>1238.4</v>
      </c>
    </row>
    <row r="85" spans="1:10" ht="15.75">
      <c r="A85" s="72"/>
      <c r="B85" s="36"/>
      <c r="C85" s="38"/>
      <c r="D85" s="70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3"/>
      <c r="B87" s="79" t="s">
        <v>96</v>
      </c>
      <c r="C87" s="80"/>
      <c r="D87" s="81"/>
      <c r="E87" s="84">
        <f>SUM(E10:E84)</f>
        <v>4527.458314911406</v>
      </c>
      <c r="F87" s="82"/>
      <c r="G87" s="84">
        <f>SUM(G10:G84)</f>
        <v>1258.0696506473244</v>
      </c>
      <c r="H87" s="82"/>
      <c r="I87" s="84">
        <f>SUM(I10:I84)</f>
        <v>5785.527965558731</v>
      </c>
      <c r="J87" s="82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  <col min="11" max="16384" width="11.42187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99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99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8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  <col min="11" max="16384" width="11.421875" style="0" customWidth="1"/>
  </cols>
  <sheetData>
    <row r="7" spans="1:10" ht="15.75">
      <c r="A7" s="227" t="s">
        <v>15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89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89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8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8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8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8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8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8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8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8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8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8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8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8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8"/>
      <c r="B27" s="78"/>
      <c r="C27" s="78"/>
      <c r="D27" s="78"/>
      <c r="E27" s="78"/>
      <c r="F27" s="78"/>
      <c r="G27" s="78"/>
      <c r="H27" s="78"/>
      <c r="I27" s="78"/>
      <c r="J27" s="72"/>
    </row>
    <row r="28" spans="1:10" ht="15.75">
      <c r="A28" s="91"/>
      <c r="B28" s="100" t="s">
        <v>16</v>
      </c>
      <c r="C28" s="100"/>
      <c r="D28" s="101"/>
      <c r="E28" s="102">
        <f>SUM(E13:E26)</f>
        <v>3509.2690161733663</v>
      </c>
      <c r="F28" s="103"/>
      <c r="G28" s="102">
        <f>SUM(G13:G26)</f>
        <v>471.65549760773985</v>
      </c>
      <c r="H28" s="103"/>
      <c r="I28" s="102">
        <f>SUM(I13:I26)</f>
        <v>3980.9245137811063</v>
      </c>
      <c r="J28" s="9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  <col min="11" max="16384" width="11.421875" style="0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24" t="s">
        <v>15</v>
      </c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7" t="s">
        <v>125</v>
      </c>
      <c r="B16" s="86"/>
      <c r="C16" s="85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8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2"/>
      <c r="B26" s="14"/>
      <c r="C26" s="38"/>
      <c r="D26" s="88"/>
      <c r="E26" s="32"/>
      <c r="F26" s="88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  <col min="11" max="16384" width="11.4218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7" t="s">
        <v>174</v>
      </c>
      <c r="B8" s="90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7" t="s">
        <v>10</v>
      </c>
      <c r="D9" s="97"/>
      <c r="E9" s="107">
        <f aca="true" t="shared" si="0" ref="E9:E72">+D9*J9/1000000</f>
        <v>0</v>
      </c>
      <c r="F9" s="107">
        <v>129736.37</v>
      </c>
      <c r="G9" s="107">
        <f aca="true" t="shared" si="1" ref="G9:G72">+F9*J9/1000000</f>
        <v>163.454852563</v>
      </c>
      <c r="H9" s="97">
        <f aca="true" t="shared" si="2" ref="H9:H72">+D9+F9</f>
        <v>129736.37</v>
      </c>
      <c r="I9" s="97">
        <f aca="true" t="shared" si="3" ref="I9:I24">+G9+E9</f>
        <v>163.454852563</v>
      </c>
      <c r="J9" s="97">
        <v>1259.9</v>
      </c>
    </row>
    <row r="10" spans="1:10" ht="15.75">
      <c r="A10" s="46">
        <v>1</v>
      </c>
      <c r="B10" s="17" t="s">
        <v>176</v>
      </c>
      <c r="C10" s="97" t="s">
        <v>31</v>
      </c>
      <c r="D10" s="97">
        <v>95940</v>
      </c>
      <c r="E10" s="107">
        <f t="shared" si="0"/>
        <v>173.62457133840002</v>
      </c>
      <c r="F10" s="107">
        <v>13399.43</v>
      </c>
      <c r="G10" s="107">
        <f t="shared" si="1"/>
        <v>24.249221283394803</v>
      </c>
      <c r="H10" s="97">
        <f t="shared" si="2"/>
        <v>109339.43</v>
      </c>
      <c r="I10" s="97">
        <f t="shared" si="3"/>
        <v>197.87379262179482</v>
      </c>
      <c r="J10" s="97">
        <v>1809.72036</v>
      </c>
    </row>
    <row r="11" spans="1:10" ht="15.75">
      <c r="A11" s="46">
        <v>1</v>
      </c>
      <c r="B11" s="17" t="s">
        <v>177</v>
      </c>
      <c r="C11" s="97" t="s">
        <v>10</v>
      </c>
      <c r="D11" s="97">
        <v>19375.55</v>
      </c>
      <c r="E11" s="107">
        <f t="shared" si="0"/>
        <v>24.411255445000002</v>
      </c>
      <c r="F11" s="107">
        <v>730.62</v>
      </c>
      <c r="G11" s="107">
        <f t="shared" si="1"/>
        <v>0.9205081380000001</v>
      </c>
      <c r="H11" s="97">
        <f t="shared" si="2"/>
        <v>20106.17</v>
      </c>
      <c r="I11" s="97">
        <f t="shared" si="3"/>
        <v>25.331763583</v>
      </c>
      <c r="J11" s="97">
        <v>1259.9</v>
      </c>
    </row>
    <row r="12" spans="1:10" ht="15.75">
      <c r="A12" s="46">
        <v>1</v>
      </c>
      <c r="B12" s="17" t="s">
        <v>178</v>
      </c>
      <c r="C12" s="97" t="s">
        <v>9</v>
      </c>
      <c r="D12" s="97">
        <v>452022.78</v>
      </c>
      <c r="E12" s="107">
        <f t="shared" si="0"/>
        <v>916.536153600086</v>
      </c>
      <c r="F12" s="107">
        <v>47633.02</v>
      </c>
      <c r="G12" s="107">
        <f t="shared" si="1"/>
        <v>96.58226723696527</v>
      </c>
      <c r="H12" s="97">
        <f t="shared" si="2"/>
        <v>499655.80000000005</v>
      </c>
      <c r="I12" s="97">
        <f t="shared" si="3"/>
        <v>1013.1184208370512</v>
      </c>
      <c r="J12" s="97">
        <v>2027.632664</v>
      </c>
    </row>
    <row r="13" spans="1:10" ht="15.75">
      <c r="A13" s="46">
        <v>1</v>
      </c>
      <c r="B13" s="17" t="s">
        <v>179</v>
      </c>
      <c r="C13" s="97" t="s">
        <v>9</v>
      </c>
      <c r="D13" s="97">
        <v>2536.75</v>
      </c>
      <c r="E13" s="107">
        <f t="shared" si="0"/>
        <v>5.143597160402</v>
      </c>
      <c r="F13" s="107">
        <v>789.51</v>
      </c>
      <c r="G13" s="107">
        <f t="shared" si="1"/>
        <v>1.6008362645546401</v>
      </c>
      <c r="H13" s="97">
        <f t="shared" si="2"/>
        <v>3326.26</v>
      </c>
      <c r="I13" s="97">
        <f t="shared" si="3"/>
        <v>6.7444334249566396</v>
      </c>
      <c r="J13" s="97">
        <v>2027.632664</v>
      </c>
    </row>
    <row r="14" spans="1:10" ht="15.75">
      <c r="A14" s="46">
        <v>1</v>
      </c>
      <c r="B14" s="17" t="s">
        <v>180</v>
      </c>
      <c r="C14" s="97" t="s">
        <v>9</v>
      </c>
      <c r="D14" s="97">
        <v>92454.044</v>
      </c>
      <c r="E14" s="107">
        <f t="shared" si="0"/>
        <v>187.46283953329322</v>
      </c>
      <c r="F14" s="107">
        <v>11441.19</v>
      </c>
      <c r="G14" s="107">
        <f t="shared" si="1"/>
        <v>23.19853055903016</v>
      </c>
      <c r="H14" s="97">
        <f t="shared" si="2"/>
        <v>103895.234</v>
      </c>
      <c r="I14" s="97">
        <f t="shared" si="3"/>
        <v>210.66137009232338</v>
      </c>
      <c r="J14" s="97">
        <v>2027.632664</v>
      </c>
    </row>
    <row r="15" spans="1:10" ht="15.75">
      <c r="A15" s="46">
        <v>1</v>
      </c>
      <c r="B15" s="17" t="s">
        <v>181</v>
      </c>
      <c r="C15" s="97" t="s">
        <v>40</v>
      </c>
      <c r="D15" s="97">
        <v>30594.94</v>
      </c>
      <c r="E15" s="107">
        <f t="shared" si="0"/>
        <v>7.43223911616694</v>
      </c>
      <c r="F15" s="107">
        <v>3327.2</v>
      </c>
      <c r="G15" s="107">
        <f t="shared" si="1"/>
        <v>0.8082560706872</v>
      </c>
      <c r="H15" s="97">
        <f t="shared" si="2"/>
        <v>33922.14</v>
      </c>
      <c r="I15" s="97">
        <f t="shared" si="3"/>
        <v>8.24049518685414</v>
      </c>
      <c r="J15" s="97">
        <v>242.923801</v>
      </c>
    </row>
    <row r="16" spans="1:10" ht="15.75">
      <c r="A16" s="46" t="s">
        <v>128</v>
      </c>
      <c r="B16" s="17"/>
      <c r="C16" s="97" t="s">
        <v>31</v>
      </c>
      <c r="D16" s="97">
        <v>27128.45</v>
      </c>
      <c r="E16" s="107">
        <f t="shared" si="0"/>
        <v>49.094908300242</v>
      </c>
      <c r="F16" s="107">
        <v>2950.22</v>
      </c>
      <c r="G16" s="107">
        <f t="shared" si="1"/>
        <v>5.3390732004792</v>
      </c>
      <c r="H16" s="97">
        <f t="shared" si="2"/>
        <v>30078.670000000002</v>
      </c>
      <c r="I16" s="97">
        <f t="shared" si="3"/>
        <v>54.433981500721195</v>
      </c>
      <c r="J16" s="97">
        <v>1809.72036</v>
      </c>
    </row>
    <row r="17" spans="1:10" ht="15.75">
      <c r="A17" s="46"/>
      <c r="B17" s="17"/>
      <c r="C17" s="97" t="s">
        <v>10</v>
      </c>
      <c r="D17" s="97">
        <v>2241.521</v>
      </c>
      <c r="E17" s="107">
        <f t="shared" si="0"/>
        <v>2.8240923079000004</v>
      </c>
      <c r="F17" s="107">
        <v>243.77</v>
      </c>
      <c r="G17" s="107">
        <f t="shared" si="1"/>
        <v>0.307125823</v>
      </c>
      <c r="H17" s="97">
        <f t="shared" si="2"/>
        <v>2485.291</v>
      </c>
      <c r="I17" s="97">
        <f t="shared" si="3"/>
        <v>3.1312181309000007</v>
      </c>
      <c r="J17" s="97">
        <v>1259.9</v>
      </c>
    </row>
    <row r="18" spans="1:10" ht="15.75">
      <c r="A18" s="46">
        <v>1</v>
      </c>
      <c r="B18" s="17" t="s">
        <v>182</v>
      </c>
      <c r="C18" s="97" t="s">
        <v>42</v>
      </c>
      <c r="D18" s="97">
        <v>2521.153</v>
      </c>
      <c r="E18" s="107">
        <f t="shared" si="0"/>
        <v>3.9497645667903107</v>
      </c>
      <c r="F18" s="107">
        <v>302.54</v>
      </c>
      <c r="G18" s="107">
        <f t="shared" si="1"/>
        <v>0.47397431732098</v>
      </c>
      <c r="H18" s="97">
        <f t="shared" si="2"/>
        <v>2823.6929999999998</v>
      </c>
      <c r="I18" s="97">
        <f t="shared" si="3"/>
        <v>4.423738884111291</v>
      </c>
      <c r="J18" s="97">
        <v>1566.650087</v>
      </c>
    </row>
    <row r="19" spans="1:10" ht="15.75">
      <c r="A19" s="46" t="s">
        <v>128</v>
      </c>
      <c r="B19" s="17"/>
      <c r="C19" s="97" t="s">
        <v>40</v>
      </c>
      <c r="D19" s="97">
        <v>20722.302</v>
      </c>
      <c r="E19" s="107">
        <f t="shared" si="0"/>
        <v>5.033940367309902</v>
      </c>
      <c r="F19" s="107">
        <v>2642.09</v>
      </c>
      <c r="G19" s="107">
        <f t="shared" si="1"/>
        <v>0.64182654538409</v>
      </c>
      <c r="H19" s="97">
        <f t="shared" si="2"/>
        <v>23364.392</v>
      </c>
      <c r="I19" s="97">
        <f t="shared" si="3"/>
        <v>5.675766912693992</v>
      </c>
      <c r="J19" s="97">
        <v>242.923801</v>
      </c>
    </row>
    <row r="20" spans="1:10" ht="15.75">
      <c r="A20" s="46"/>
      <c r="B20" s="17"/>
      <c r="C20" s="97" t="s">
        <v>31</v>
      </c>
      <c r="D20" s="97">
        <v>49490.584</v>
      </c>
      <c r="E20" s="107">
        <f t="shared" si="0"/>
        <v>89.56411749309024</v>
      </c>
      <c r="F20" s="107">
        <v>5753.28</v>
      </c>
      <c r="G20" s="107">
        <f t="shared" si="1"/>
        <v>10.4118279527808</v>
      </c>
      <c r="H20" s="97">
        <f t="shared" si="2"/>
        <v>55243.864</v>
      </c>
      <c r="I20" s="97">
        <f t="shared" si="3"/>
        <v>99.97594544587103</v>
      </c>
      <c r="J20" s="97">
        <v>1809.72036</v>
      </c>
    </row>
    <row r="21" spans="1:10" ht="15.75">
      <c r="A21" s="46"/>
      <c r="B21" s="17"/>
      <c r="C21" s="97" t="s">
        <v>32</v>
      </c>
      <c r="D21" s="97">
        <v>386258.76</v>
      </c>
      <c r="E21" s="107">
        <f t="shared" si="0"/>
        <v>6.3344930230836</v>
      </c>
      <c r="F21" s="107">
        <v>46351.05</v>
      </c>
      <c r="G21" s="107">
        <f t="shared" si="1"/>
        <v>0.7601391430905</v>
      </c>
      <c r="H21" s="97">
        <f t="shared" si="2"/>
        <v>432609.81</v>
      </c>
      <c r="I21" s="97">
        <f t="shared" si="3"/>
        <v>7.0946321661741</v>
      </c>
      <c r="J21" s="97">
        <v>16.39961</v>
      </c>
    </row>
    <row r="22" spans="1:10" ht="15.75">
      <c r="A22" s="46"/>
      <c r="B22" s="17"/>
      <c r="C22" s="97" t="s">
        <v>43</v>
      </c>
      <c r="D22" s="97">
        <v>38300.672</v>
      </c>
      <c r="E22" s="107">
        <f t="shared" si="0"/>
        <v>8.994243706460159</v>
      </c>
      <c r="F22" s="107">
        <v>4596.08</v>
      </c>
      <c r="G22" s="107">
        <f t="shared" si="1"/>
        <v>1.0793090944824</v>
      </c>
      <c r="H22" s="97">
        <f t="shared" si="2"/>
        <v>42896.752</v>
      </c>
      <c r="I22" s="97">
        <f t="shared" si="3"/>
        <v>10.073552800942558</v>
      </c>
      <c r="J22" s="97">
        <v>234.83253</v>
      </c>
    </row>
    <row r="23" spans="1:10" ht="15.75">
      <c r="A23" s="46"/>
      <c r="B23" s="17"/>
      <c r="C23" s="97" t="s">
        <v>44</v>
      </c>
      <c r="D23" s="97">
        <v>8882.793</v>
      </c>
      <c r="E23" s="107">
        <f t="shared" si="0"/>
        <v>1.7650150463019867</v>
      </c>
      <c r="F23" s="107">
        <v>1065.84</v>
      </c>
      <c r="G23" s="107">
        <f t="shared" si="1"/>
        <v>0.21178289722055998</v>
      </c>
      <c r="H23" s="97">
        <f t="shared" si="2"/>
        <v>9948.633</v>
      </c>
      <c r="I23" s="97">
        <f t="shared" si="3"/>
        <v>1.9767979435225467</v>
      </c>
      <c r="J23" s="97">
        <v>198.700459</v>
      </c>
    </row>
    <row r="24" spans="1:10" ht="15.75">
      <c r="A24" s="46"/>
      <c r="B24" s="17"/>
      <c r="C24" s="97" t="s">
        <v>10</v>
      </c>
      <c r="D24" s="97">
        <v>15230.176</v>
      </c>
      <c r="E24" s="107">
        <f t="shared" si="0"/>
        <v>19.1884987424</v>
      </c>
      <c r="F24" s="107">
        <v>1827.62</v>
      </c>
      <c r="G24" s="107">
        <f t="shared" si="1"/>
        <v>2.302618438</v>
      </c>
      <c r="H24" s="97">
        <f t="shared" si="2"/>
        <v>17057.796</v>
      </c>
      <c r="I24" s="97">
        <f t="shared" si="3"/>
        <v>21.4911171804</v>
      </c>
      <c r="J24" s="97">
        <v>1259.9</v>
      </c>
    </row>
    <row r="25" spans="1:10" ht="15.75">
      <c r="A25" s="46">
        <v>1</v>
      </c>
      <c r="B25" s="17" t="s">
        <v>183</v>
      </c>
      <c r="C25" s="97" t="s">
        <v>42</v>
      </c>
      <c r="D25" s="97">
        <v>2723.461</v>
      </c>
      <c r="E25" s="107">
        <f t="shared" si="0"/>
        <v>4.266710412591106</v>
      </c>
      <c r="F25" s="107">
        <v>398.31</v>
      </c>
      <c r="G25" s="107">
        <f t="shared" si="1"/>
        <v>0.62401239615297</v>
      </c>
      <c r="H25" s="97">
        <f t="shared" si="2"/>
        <v>3121.7709999999997</v>
      </c>
      <c r="I25" s="97">
        <f aca="true" t="shared" si="4" ref="I25:I93">+G25+E25</f>
        <v>4.890722808744076</v>
      </c>
      <c r="J25" s="97">
        <v>1566.650087</v>
      </c>
    </row>
    <row r="26" spans="1:10" ht="15.75">
      <c r="A26" s="46" t="s">
        <v>128</v>
      </c>
      <c r="B26" s="17"/>
      <c r="C26" s="97" t="s">
        <v>40</v>
      </c>
      <c r="D26" s="97">
        <v>10042.901</v>
      </c>
      <c r="E26" s="107">
        <f t="shared" si="0"/>
        <v>2.439659683986701</v>
      </c>
      <c r="F26" s="107">
        <v>1468.77</v>
      </c>
      <c r="G26" s="107">
        <f t="shared" si="1"/>
        <v>0.35679919119477</v>
      </c>
      <c r="H26" s="97">
        <f t="shared" si="2"/>
        <v>11511.671</v>
      </c>
      <c r="I26" s="97">
        <f t="shared" si="4"/>
        <v>2.7964588751814707</v>
      </c>
      <c r="J26" s="97">
        <v>242.923801</v>
      </c>
    </row>
    <row r="27" spans="1:10" ht="15.75">
      <c r="A27" s="46"/>
      <c r="B27" s="17"/>
      <c r="C27" s="97" t="s">
        <v>31</v>
      </c>
      <c r="D27" s="97">
        <v>31549.3</v>
      </c>
      <c r="E27" s="107">
        <f t="shared" si="0"/>
        <v>57.095410553747996</v>
      </c>
      <c r="F27" s="107">
        <v>4614.09</v>
      </c>
      <c r="G27" s="107">
        <f t="shared" si="1"/>
        <v>8.350212615872401</v>
      </c>
      <c r="H27" s="97">
        <f t="shared" si="2"/>
        <v>36163.39</v>
      </c>
      <c r="I27" s="97">
        <f t="shared" si="4"/>
        <v>65.4456231696204</v>
      </c>
      <c r="J27" s="97">
        <v>1809.72036</v>
      </c>
    </row>
    <row r="28" spans="1:10" ht="15.75">
      <c r="A28" s="46"/>
      <c r="B28" s="17"/>
      <c r="C28" s="97" t="s">
        <v>32</v>
      </c>
      <c r="D28" s="97">
        <v>1077161.73</v>
      </c>
      <c r="E28" s="107">
        <f t="shared" si="0"/>
        <v>17.6650322789253</v>
      </c>
      <c r="F28" s="107">
        <v>157534.9</v>
      </c>
      <c r="G28" s="107">
        <f t="shared" si="1"/>
        <v>2.5835109213889997</v>
      </c>
      <c r="H28" s="97">
        <f t="shared" si="2"/>
        <v>1234696.63</v>
      </c>
      <c r="I28" s="97">
        <f t="shared" si="4"/>
        <v>20.248543200314298</v>
      </c>
      <c r="J28" s="97">
        <v>16.39961</v>
      </c>
    </row>
    <row r="29" spans="1:10" ht="15.75">
      <c r="A29" s="46"/>
      <c r="B29" s="17"/>
      <c r="C29" s="97" t="s">
        <v>43</v>
      </c>
      <c r="D29" s="97">
        <v>7018.546</v>
      </c>
      <c r="E29" s="107">
        <f t="shared" si="0"/>
        <v>1.64818291410138</v>
      </c>
      <c r="F29" s="107">
        <v>1026.46</v>
      </c>
      <c r="G29" s="107">
        <f t="shared" si="1"/>
        <v>0.24104619874379998</v>
      </c>
      <c r="H29" s="97">
        <f t="shared" si="2"/>
        <v>8045.006</v>
      </c>
      <c r="I29" s="97">
        <f t="shared" si="4"/>
        <v>1.88922911284518</v>
      </c>
      <c r="J29" s="97">
        <v>234.83253</v>
      </c>
    </row>
    <row r="30" spans="1:10" ht="15.75">
      <c r="A30" s="46"/>
      <c r="B30" s="17"/>
      <c r="C30" s="97" t="s">
        <v>44</v>
      </c>
      <c r="D30" s="97">
        <v>9057.148</v>
      </c>
      <c r="E30" s="107">
        <f t="shared" si="0"/>
        <v>1.7996594648309316</v>
      </c>
      <c r="F30" s="107">
        <v>1324.61</v>
      </c>
      <c r="G30" s="107">
        <f t="shared" si="1"/>
        <v>0.26320061499598996</v>
      </c>
      <c r="H30" s="97">
        <f t="shared" si="2"/>
        <v>10381.758</v>
      </c>
      <c r="I30" s="97">
        <f t="shared" si="4"/>
        <v>2.0628600798269217</v>
      </c>
      <c r="J30" s="97">
        <v>198.700459</v>
      </c>
    </row>
    <row r="31" spans="1:10" ht="15.75">
      <c r="A31" s="46"/>
      <c r="B31" s="17"/>
      <c r="C31" s="97" t="s">
        <v>10</v>
      </c>
      <c r="D31" s="97">
        <v>44980.683</v>
      </c>
      <c r="E31" s="107">
        <f t="shared" si="0"/>
        <v>56.671162511700004</v>
      </c>
      <c r="F31" s="107">
        <v>6578.43</v>
      </c>
      <c r="G31" s="107">
        <f t="shared" si="1"/>
        <v>8.288163957000002</v>
      </c>
      <c r="H31" s="97">
        <f t="shared" si="2"/>
        <v>51559.113</v>
      </c>
      <c r="I31" s="97">
        <f t="shared" si="4"/>
        <v>64.9593264687</v>
      </c>
      <c r="J31" s="97">
        <v>1259.9</v>
      </c>
    </row>
    <row r="32" spans="1:10" ht="15.75">
      <c r="A32" s="46">
        <v>1</v>
      </c>
      <c r="B32" s="17" t="s">
        <v>184</v>
      </c>
      <c r="C32" s="97" t="s">
        <v>42</v>
      </c>
      <c r="D32" s="97">
        <v>998.745</v>
      </c>
      <c r="E32" s="107">
        <f t="shared" si="0"/>
        <v>1.5646839411408149</v>
      </c>
      <c r="F32" s="107"/>
      <c r="G32" s="107">
        <f t="shared" si="1"/>
        <v>0</v>
      </c>
      <c r="H32" s="97">
        <f t="shared" si="2"/>
        <v>998.745</v>
      </c>
      <c r="I32" s="97">
        <f t="shared" si="4"/>
        <v>1.5646839411408149</v>
      </c>
      <c r="J32" s="97">
        <v>1566.650087</v>
      </c>
    </row>
    <row r="33" spans="1:10" ht="15.75">
      <c r="A33" s="46" t="s">
        <v>128</v>
      </c>
      <c r="B33" s="17"/>
      <c r="C33" s="97" t="s">
        <v>31</v>
      </c>
      <c r="D33" s="97">
        <v>1792.052</v>
      </c>
      <c r="E33" s="107">
        <f t="shared" si="0"/>
        <v>3.24311299057872</v>
      </c>
      <c r="F33" s="107"/>
      <c r="G33" s="107">
        <f t="shared" si="1"/>
        <v>0</v>
      </c>
      <c r="H33" s="97">
        <f t="shared" si="2"/>
        <v>1792.052</v>
      </c>
      <c r="I33" s="97">
        <f t="shared" si="4"/>
        <v>3.24311299057872</v>
      </c>
      <c r="J33" s="97">
        <v>1809.72036</v>
      </c>
    </row>
    <row r="34" spans="1:10" ht="15.75">
      <c r="A34" s="46"/>
      <c r="B34" s="17"/>
      <c r="C34" s="97" t="s">
        <v>32</v>
      </c>
      <c r="D34" s="97">
        <v>151113.075</v>
      </c>
      <c r="E34" s="107">
        <f t="shared" si="0"/>
        <v>2.47819549590075</v>
      </c>
      <c r="F34" s="107"/>
      <c r="G34" s="107">
        <f t="shared" si="1"/>
        <v>0</v>
      </c>
      <c r="H34" s="97">
        <f t="shared" si="2"/>
        <v>151113.075</v>
      </c>
      <c r="I34" s="97">
        <f t="shared" si="4"/>
        <v>2.47819549590075</v>
      </c>
      <c r="J34" s="97">
        <v>16.39961</v>
      </c>
    </row>
    <row r="35" spans="1:10" ht="15.75">
      <c r="A35" s="46"/>
      <c r="B35" s="17"/>
      <c r="C35" s="97" t="s">
        <v>10</v>
      </c>
      <c r="D35" s="97">
        <v>10015.557</v>
      </c>
      <c r="E35" s="107">
        <f t="shared" si="0"/>
        <v>12.618600264300001</v>
      </c>
      <c r="F35" s="107"/>
      <c r="G35" s="107">
        <f t="shared" si="1"/>
        <v>0</v>
      </c>
      <c r="H35" s="97">
        <f t="shared" si="2"/>
        <v>10015.557</v>
      </c>
      <c r="I35" s="97">
        <f t="shared" si="4"/>
        <v>12.618600264300001</v>
      </c>
      <c r="J35" s="97">
        <v>1259.9</v>
      </c>
    </row>
    <row r="36" spans="1:10" ht="15.75">
      <c r="A36" s="46">
        <v>1</v>
      </c>
      <c r="B36" s="17" t="s">
        <v>185</v>
      </c>
      <c r="C36" s="97" t="s">
        <v>42</v>
      </c>
      <c r="D36" s="97">
        <v>17428.849</v>
      </c>
      <c r="E36" s="107">
        <f t="shared" si="0"/>
        <v>27.30490780215986</v>
      </c>
      <c r="F36" s="107">
        <v>3353.27</v>
      </c>
      <c r="G36" s="107">
        <f t="shared" si="1"/>
        <v>5.25340073723449</v>
      </c>
      <c r="H36" s="97">
        <f t="shared" si="2"/>
        <v>20782.119</v>
      </c>
      <c r="I36" s="97">
        <f t="shared" si="4"/>
        <v>32.55830853939435</v>
      </c>
      <c r="J36" s="97">
        <v>1566.650087</v>
      </c>
    </row>
    <row r="37" spans="1:10" ht="15.75">
      <c r="A37" s="46" t="s">
        <v>128</v>
      </c>
      <c r="B37" s="17"/>
      <c r="C37" s="97" t="s">
        <v>31</v>
      </c>
      <c r="D37" s="97">
        <v>50143.587</v>
      </c>
      <c r="E37" s="107">
        <f t="shared" si="0"/>
        <v>90.74587031733131</v>
      </c>
      <c r="F37" s="107">
        <v>9213.88</v>
      </c>
      <c r="G37" s="107">
        <f t="shared" si="1"/>
        <v>16.6745462305968</v>
      </c>
      <c r="H37" s="97">
        <f t="shared" si="2"/>
        <v>59357.467</v>
      </c>
      <c r="I37" s="97">
        <f t="shared" si="4"/>
        <v>107.42041654792811</v>
      </c>
      <c r="J37" s="97">
        <v>1809.72036</v>
      </c>
    </row>
    <row r="38" spans="1:10" ht="15.75">
      <c r="A38" s="46"/>
      <c r="B38" s="17"/>
      <c r="C38" s="97" t="s">
        <v>32</v>
      </c>
      <c r="D38" s="97">
        <v>437191.62</v>
      </c>
      <c r="E38" s="107">
        <f t="shared" si="0"/>
        <v>7.1697720632682</v>
      </c>
      <c r="F38" s="107">
        <v>80333.96</v>
      </c>
      <c r="G38" s="107">
        <f t="shared" si="1"/>
        <v>1.3174456137556</v>
      </c>
      <c r="H38" s="97">
        <f t="shared" si="2"/>
        <v>517525.58</v>
      </c>
      <c r="I38" s="97">
        <f t="shared" si="4"/>
        <v>8.4872176770238</v>
      </c>
      <c r="J38" s="97">
        <v>16.39961</v>
      </c>
    </row>
    <row r="39" spans="1:10" ht="15.75">
      <c r="A39" s="46"/>
      <c r="B39" s="17"/>
      <c r="C39" s="97" t="s">
        <v>43</v>
      </c>
      <c r="D39" s="97">
        <v>1683.585</v>
      </c>
      <c r="E39" s="107">
        <f t="shared" si="0"/>
        <v>0.39536052502005</v>
      </c>
      <c r="F39" s="107">
        <v>309.36</v>
      </c>
      <c r="G39" s="107">
        <f t="shared" si="1"/>
        <v>0.0726477914808</v>
      </c>
      <c r="H39" s="97">
        <f t="shared" si="2"/>
        <v>1992.9450000000002</v>
      </c>
      <c r="I39" s="97">
        <f t="shared" si="4"/>
        <v>0.46800831650084995</v>
      </c>
      <c r="J39" s="97">
        <v>234.83253</v>
      </c>
    </row>
    <row r="40" spans="1:10" ht="15.75">
      <c r="A40" s="46"/>
      <c r="B40" s="17"/>
      <c r="C40" s="97" t="s">
        <v>44</v>
      </c>
      <c r="D40" s="97">
        <v>43.3337</v>
      </c>
      <c r="E40" s="107">
        <f t="shared" si="0"/>
        <v>0.0086104260801683</v>
      </c>
      <c r="F40" s="107">
        <v>7.96</v>
      </c>
      <c r="G40" s="107">
        <f t="shared" si="1"/>
        <v>0.00158165565364</v>
      </c>
      <c r="H40" s="97">
        <f t="shared" si="2"/>
        <v>51.2937</v>
      </c>
      <c r="I40" s="97">
        <f t="shared" si="4"/>
        <v>0.0101920817338083</v>
      </c>
      <c r="J40" s="97">
        <v>198.700459</v>
      </c>
    </row>
    <row r="41" spans="1:10" ht="15.75">
      <c r="A41" s="46"/>
      <c r="B41" s="17"/>
      <c r="C41" s="97" t="s">
        <v>10</v>
      </c>
      <c r="D41" s="97">
        <v>111051.05</v>
      </c>
      <c r="E41" s="107">
        <f t="shared" si="0"/>
        <v>139.913217895</v>
      </c>
      <c r="F41" s="107">
        <v>20405.63</v>
      </c>
      <c r="G41" s="107">
        <f t="shared" si="1"/>
        <v>25.709053237000003</v>
      </c>
      <c r="H41" s="97">
        <f t="shared" si="2"/>
        <v>131456.68</v>
      </c>
      <c r="I41" s="97">
        <f t="shared" si="4"/>
        <v>165.622271132</v>
      </c>
      <c r="J41" s="97">
        <v>1259.9</v>
      </c>
    </row>
    <row r="42" spans="1:10" ht="15.75">
      <c r="A42" s="46">
        <v>1</v>
      </c>
      <c r="B42" s="17" t="s">
        <v>186</v>
      </c>
      <c r="C42" s="97" t="s">
        <v>40</v>
      </c>
      <c r="D42" s="97">
        <v>4502.693</v>
      </c>
      <c r="E42" s="107">
        <f t="shared" si="0"/>
        <v>1.093811298296093</v>
      </c>
      <c r="F42" s="107">
        <v>878.03</v>
      </c>
      <c r="G42" s="107">
        <f t="shared" si="1"/>
        <v>0.21329438499203</v>
      </c>
      <c r="H42" s="97">
        <f t="shared" si="2"/>
        <v>5380.723</v>
      </c>
      <c r="I42" s="97">
        <f t="shared" si="4"/>
        <v>1.307105683288123</v>
      </c>
      <c r="J42" s="97">
        <v>242.923801</v>
      </c>
    </row>
    <row r="43" spans="1:10" ht="15.75">
      <c r="A43" s="46" t="s">
        <v>128</v>
      </c>
      <c r="B43" s="17"/>
      <c r="C43" s="97" t="s">
        <v>31</v>
      </c>
      <c r="D43" s="97">
        <v>4849.201</v>
      </c>
      <c r="E43" s="107">
        <f t="shared" si="0"/>
        <v>8.77569777943236</v>
      </c>
      <c r="F43" s="107">
        <v>945.59</v>
      </c>
      <c r="G43" s="107">
        <f t="shared" si="1"/>
        <v>1.7112534752124</v>
      </c>
      <c r="H43" s="97">
        <f t="shared" si="2"/>
        <v>5794.791</v>
      </c>
      <c r="I43" s="97">
        <f t="shared" si="4"/>
        <v>10.48695125464476</v>
      </c>
      <c r="J43" s="97">
        <v>1809.72036</v>
      </c>
    </row>
    <row r="44" spans="1:10" ht="15.75">
      <c r="A44" s="46"/>
      <c r="B44" s="17"/>
      <c r="C44" s="97" t="s">
        <v>32</v>
      </c>
      <c r="D44" s="97">
        <v>21090.165</v>
      </c>
      <c r="E44" s="107">
        <f t="shared" si="0"/>
        <v>0.34587048083565</v>
      </c>
      <c r="F44" s="107">
        <v>4112.58</v>
      </c>
      <c r="G44" s="107">
        <f t="shared" si="1"/>
        <v>0.0674447080938</v>
      </c>
      <c r="H44" s="97">
        <f t="shared" si="2"/>
        <v>25202.745000000003</v>
      </c>
      <c r="I44" s="97">
        <f t="shared" si="4"/>
        <v>0.41331518892944996</v>
      </c>
      <c r="J44" s="97">
        <v>16.39961</v>
      </c>
    </row>
    <row r="45" spans="1:10" ht="15.75">
      <c r="A45" s="46"/>
      <c r="B45" s="17"/>
      <c r="C45" s="97" t="s">
        <v>10</v>
      </c>
      <c r="D45" s="97">
        <v>6986.335</v>
      </c>
      <c r="E45" s="107">
        <f t="shared" si="0"/>
        <v>8.802083466500001</v>
      </c>
      <c r="F45" s="107">
        <v>1362.34</v>
      </c>
      <c r="G45" s="107">
        <f t="shared" si="1"/>
        <v>1.716412166</v>
      </c>
      <c r="H45" s="97">
        <f t="shared" si="2"/>
        <v>8348.675</v>
      </c>
      <c r="I45" s="97">
        <f t="shared" si="4"/>
        <v>10.5184956325</v>
      </c>
      <c r="J45" s="97">
        <v>1259.9</v>
      </c>
    </row>
    <row r="46" spans="1:10" ht="15.75">
      <c r="A46" s="46">
        <v>1</v>
      </c>
      <c r="B46" s="17" t="s">
        <v>187</v>
      </c>
      <c r="C46" s="97" t="s">
        <v>42</v>
      </c>
      <c r="D46" s="97">
        <v>1942.976</v>
      </c>
      <c r="E46" s="107">
        <f t="shared" si="0"/>
        <v>3.043963519438912</v>
      </c>
      <c r="F46" s="107">
        <v>371.59</v>
      </c>
      <c r="G46" s="107">
        <f t="shared" si="1"/>
        <v>0.58215150582833</v>
      </c>
      <c r="H46" s="97">
        <f t="shared" si="2"/>
        <v>2314.5660000000003</v>
      </c>
      <c r="I46" s="97">
        <f t="shared" si="4"/>
        <v>3.626115025267242</v>
      </c>
      <c r="J46" s="97">
        <v>1566.650087</v>
      </c>
    </row>
    <row r="47" spans="1:10" ht="15.75">
      <c r="A47" s="46" t="s">
        <v>128</v>
      </c>
      <c r="B47" s="17"/>
      <c r="C47" s="97" t="s">
        <v>31</v>
      </c>
      <c r="D47" s="97">
        <v>82746.633</v>
      </c>
      <c r="E47" s="107">
        <f t="shared" si="0"/>
        <v>149.74826646154787</v>
      </c>
      <c r="F47" s="107">
        <v>15825.29</v>
      </c>
      <c r="G47" s="107">
        <f t="shared" si="1"/>
        <v>28.6393495159044</v>
      </c>
      <c r="H47" s="97">
        <f t="shared" si="2"/>
        <v>98571.92300000001</v>
      </c>
      <c r="I47" s="97">
        <f t="shared" si="4"/>
        <v>178.38761597745227</v>
      </c>
      <c r="J47" s="97">
        <v>1809.72036</v>
      </c>
    </row>
    <row r="48" spans="1:10" ht="15.75">
      <c r="A48" s="46"/>
      <c r="B48" s="17"/>
      <c r="C48" s="97" t="s">
        <v>48</v>
      </c>
      <c r="D48" s="97">
        <v>53.116</v>
      </c>
      <c r="E48" s="107">
        <f t="shared" si="0"/>
        <v>0.10865938154708</v>
      </c>
      <c r="F48" s="107">
        <v>10.16</v>
      </c>
      <c r="G48" s="107">
        <f t="shared" si="1"/>
        <v>0.0207843082408</v>
      </c>
      <c r="H48" s="97">
        <f t="shared" si="2"/>
        <v>63.275999999999996</v>
      </c>
      <c r="I48" s="97">
        <f t="shared" si="4"/>
        <v>0.12944368978788</v>
      </c>
      <c r="J48" s="97">
        <v>2045.69963</v>
      </c>
    </row>
    <row r="49" spans="1:10" ht="15.75">
      <c r="A49" s="46"/>
      <c r="B49" s="17"/>
      <c r="C49" s="97" t="s">
        <v>32</v>
      </c>
      <c r="D49" s="97">
        <v>632150.415</v>
      </c>
      <c r="E49" s="107">
        <f t="shared" si="0"/>
        <v>10.36702026733815</v>
      </c>
      <c r="F49" s="107">
        <v>120889.77</v>
      </c>
      <c r="G49" s="107">
        <f t="shared" si="1"/>
        <v>1.9825450809897</v>
      </c>
      <c r="H49" s="97">
        <f t="shared" si="2"/>
        <v>753040.185</v>
      </c>
      <c r="I49" s="97">
        <f t="shared" si="4"/>
        <v>12.34956534832785</v>
      </c>
      <c r="J49" s="97">
        <v>16.39961</v>
      </c>
    </row>
    <row r="50" spans="1:10" ht="15.75">
      <c r="A50" s="46"/>
      <c r="B50" s="17"/>
      <c r="C50" s="97" t="s">
        <v>43</v>
      </c>
      <c r="D50" s="97">
        <v>51.567</v>
      </c>
      <c r="E50" s="107">
        <f t="shared" si="0"/>
        <v>0.01210960907451</v>
      </c>
      <c r="F50" s="107">
        <v>9.86</v>
      </c>
      <c r="G50" s="107">
        <f t="shared" si="1"/>
        <v>0.0023154487457999998</v>
      </c>
      <c r="H50" s="97">
        <f t="shared" si="2"/>
        <v>61.427</v>
      </c>
      <c r="I50" s="97">
        <f t="shared" si="4"/>
        <v>0.014425057820309999</v>
      </c>
      <c r="J50" s="97">
        <v>234.83253</v>
      </c>
    </row>
    <row r="51" spans="1:10" ht="15.75">
      <c r="A51" s="46"/>
      <c r="B51" s="17"/>
      <c r="C51" s="97" t="s">
        <v>10</v>
      </c>
      <c r="D51" s="97">
        <v>71614.104</v>
      </c>
      <c r="E51" s="107">
        <f t="shared" si="0"/>
        <v>90.22660962960002</v>
      </c>
      <c r="F51" s="107">
        <v>13696.2</v>
      </c>
      <c r="G51" s="107">
        <f t="shared" si="1"/>
        <v>17.255842380000004</v>
      </c>
      <c r="H51" s="97">
        <f t="shared" si="2"/>
        <v>85310.304</v>
      </c>
      <c r="I51" s="97">
        <f t="shared" si="4"/>
        <v>107.48245200960002</v>
      </c>
      <c r="J51" s="97">
        <v>1259.9</v>
      </c>
    </row>
    <row r="52" spans="1:10" ht="15.75">
      <c r="A52" s="46">
        <v>1</v>
      </c>
      <c r="B52" s="17" t="s">
        <v>188</v>
      </c>
      <c r="C52" s="97" t="s">
        <v>42</v>
      </c>
      <c r="D52" s="97">
        <v>3336.408</v>
      </c>
      <c r="E52" s="107">
        <f t="shared" si="0"/>
        <v>5.226983883467495</v>
      </c>
      <c r="F52" s="107">
        <v>1509.73</v>
      </c>
      <c r="G52" s="107">
        <f t="shared" si="1"/>
        <v>2.36521863584651</v>
      </c>
      <c r="H52" s="97">
        <f t="shared" si="2"/>
        <v>4846.138</v>
      </c>
      <c r="I52" s="97">
        <f t="shared" si="4"/>
        <v>7.5922025193140055</v>
      </c>
      <c r="J52" s="97">
        <v>1566.650087</v>
      </c>
    </row>
    <row r="53" spans="1:10" ht="15.75">
      <c r="A53" s="46" t="s">
        <v>128</v>
      </c>
      <c r="B53" s="17"/>
      <c r="C53" s="97" t="s">
        <v>31</v>
      </c>
      <c r="D53" s="97">
        <v>9129.88</v>
      </c>
      <c r="E53" s="107">
        <f t="shared" si="0"/>
        <v>16.5225297203568</v>
      </c>
      <c r="F53" s="107">
        <v>4131.27</v>
      </c>
      <c r="G53" s="107">
        <f t="shared" si="1"/>
        <v>7.4764434316572</v>
      </c>
      <c r="H53" s="97">
        <f t="shared" si="2"/>
        <v>13261.15</v>
      </c>
      <c r="I53" s="97">
        <f t="shared" si="4"/>
        <v>23.998973152014003</v>
      </c>
      <c r="J53" s="97">
        <v>1809.72036</v>
      </c>
    </row>
    <row r="54" spans="1:10" ht="15.75">
      <c r="A54" s="46"/>
      <c r="B54" s="17"/>
      <c r="C54" s="97" t="s">
        <v>32</v>
      </c>
      <c r="D54" s="97">
        <v>927926.805</v>
      </c>
      <c r="E54" s="107">
        <f t="shared" si="0"/>
        <v>15.21763771054605</v>
      </c>
      <c r="F54" s="107">
        <v>419886.88</v>
      </c>
      <c r="G54" s="107">
        <f t="shared" si="1"/>
        <v>6.885981076116799</v>
      </c>
      <c r="H54" s="97">
        <f t="shared" si="2"/>
        <v>1347813.685</v>
      </c>
      <c r="I54" s="97">
        <f t="shared" si="4"/>
        <v>22.10361878666285</v>
      </c>
      <c r="J54" s="97">
        <v>16.39961</v>
      </c>
    </row>
    <row r="55" spans="1:10" ht="15.75">
      <c r="A55" s="46"/>
      <c r="B55" s="17"/>
      <c r="C55" s="97" t="s">
        <v>10</v>
      </c>
      <c r="D55" s="97">
        <v>14025.212</v>
      </c>
      <c r="E55" s="107">
        <f t="shared" si="0"/>
        <v>17.6703645988</v>
      </c>
      <c r="F55" s="107">
        <v>6346.41</v>
      </c>
      <c r="G55" s="107">
        <f t="shared" si="1"/>
        <v>7.995841959000001</v>
      </c>
      <c r="H55" s="97">
        <f t="shared" si="2"/>
        <v>20371.622</v>
      </c>
      <c r="I55" s="97">
        <f t="shared" si="4"/>
        <v>25.6662065578</v>
      </c>
      <c r="J55" s="97">
        <v>1259.9</v>
      </c>
    </row>
    <row r="56" spans="1:10" ht="15.75">
      <c r="A56" s="46">
        <v>1</v>
      </c>
      <c r="B56" s="17" t="s">
        <v>189</v>
      </c>
      <c r="C56" s="97" t="s">
        <v>42</v>
      </c>
      <c r="D56" s="97">
        <v>11575.294</v>
      </c>
      <c r="E56" s="107">
        <f t="shared" si="0"/>
        <v>18.13443535215058</v>
      </c>
      <c r="F56" s="107">
        <v>1779.7</v>
      </c>
      <c r="G56" s="107">
        <f t="shared" si="1"/>
        <v>2.7881671598339</v>
      </c>
      <c r="H56" s="97">
        <f t="shared" si="2"/>
        <v>13354.994</v>
      </c>
      <c r="I56" s="97">
        <f t="shared" si="4"/>
        <v>20.92260251198448</v>
      </c>
      <c r="J56" s="97">
        <v>1566.650087</v>
      </c>
    </row>
    <row r="57" spans="1:10" ht="15.75">
      <c r="A57" s="46" t="s">
        <v>128</v>
      </c>
      <c r="B57" s="17"/>
      <c r="C57" s="97" t="s">
        <v>40</v>
      </c>
      <c r="D57" s="97">
        <v>23904.68</v>
      </c>
      <c r="E57" s="107">
        <f t="shared" si="0"/>
        <v>5.80701572728868</v>
      </c>
      <c r="F57" s="107">
        <v>3675.38</v>
      </c>
      <c r="G57" s="107">
        <f t="shared" si="1"/>
        <v>0.89283727971938</v>
      </c>
      <c r="H57" s="97">
        <f t="shared" si="2"/>
        <v>27580.06</v>
      </c>
      <c r="I57" s="97">
        <f t="shared" si="4"/>
        <v>6.69985300700806</v>
      </c>
      <c r="J57" s="97">
        <v>242.923801</v>
      </c>
    </row>
    <row r="58" spans="1:10" ht="15.75">
      <c r="A58" s="46"/>
      <c r="B58" s="17"/>
      <c r="C58" s="97" t="s">
        <v>31</v>
      </c>
      <c r="D58" s="97">
        <v>32968.097</v>
      </c>
      <c r="E58" s="107">
        <f t="shared" si="0"/>
        <v>59.66303637135492</v>
      </c>
      <c r="F58" s="107">
        <v>5068.85</v>
      </c>
      <c r="G58" s="107">
        <f t="shared" si="1"/>
        <v>9.173201046786001</v>
      </c>
      <c r="H58" s="97">
        <f t="shared" si="2"/>
        <v>38036.947</v>
      </c>
      <c r="I58" s="97">
        <f t="shared" si="4"/>
        <v>68.83623741814093</v>
      </c>
      <c r="J58" s="97">
        <v>1809.72036</v>
      </c>
    </row>
    <row r="59" spans="1:10" ht="15.75">
      <c r="A59" s="46"/>
      <c r="B59" s="17"/>
      <c r="C59" s="97" t="s">
        <v>32</v>
      </c>
      <c r="D59" s="97">
        <v>3699153.015</v>
      </c>
      <c r="E59" s="107">
        <f t="shared" si="0"/>
        <v>60.66466677632415</v>
      </c>
      <c r="F59" s="107">
        <v>568744.76</v>
      </c>
      <c r="G59" s="107">
        <f t="shared" si="1"/>
        <v>9.3271922535436</v>
      </c>
      <c r="H59" s="97">
        <f t="shared" si="2"/>
        <v>4267897.775</v>
      </c>
      <c r="I59" s="97">
        <f t="shared" si="4"/>
        <v>69.99185902986775</v>
      </c>
      <c r="J59" s="97">
        <v>16.39961</v>
      </c>
    </row>
    <row r="60" spans="1:10" ht="15.75">
      <c r="A60" s="46"/>
      <c r="B60" s="17"/>
      <c r="C60" s="97" t="s">
        <v>43</v>
      </c>
      <c r="D60" s="97">
        <v>20316.627</v>
      </c>
      <c r="E60" s="107">
        <f t="shared" si="0"/>
        <v>4.77100491947631</v>
      </c>
      <c r="F60" s="107">
        <v>3123.68</v>
      </c>
      <c r="G60" s="107">
        <f t="shared" si="1"/>
        <v>0.7335416773104</v>
      </c>
      <c r="H60" s="97">
        <f t="shared" si="2"/>
        <v>23440.307</v>
      </c>
      <c r="I60" s="97">
        <f t="shared" si="4"/>
        <v>5.50454659678671</v>
      </c>
      <c r="J60" s="97">
        <v>234.83253</v>
      </c>
    </row>
    <row r="61" spans="1:10" ht="15.75">
      <c r="A61" s="46"/>
      <c r="B61" s="17"/>
      <c r="C61" s="97" t="s">
        <v>44</v>
      </c>
      <c r="D61" s="97">
        <v>3653.354</v>
      </c>
      <c r="E61" s="107">
        <f t="shared" si="0"/>
        <v>0.725923116689486</v>
      </c>
      <c r="F61" s="107">
        <v>561.7</v>
      </c>
      <c r="G61" s="107">
        <f t="shared" si="1"/>
        <v>0.11161004782030001</v>
      </c>
      <c r="H61" s="97">
        <f t="shared" si="2"/>
        <v>4215.054</v>
      </c>
      <c r="I61" s="97">
        <f t="shared" si="4"/>
        <v>0.837533164509786</v>
      </c>
      <c r="J61" s="97">
        <v>198.700459</v>
      </c>
    </row>
    <row r="62" spans="1:10" ht="15.75">
      <c r="A62" s="46"/>
      <c r="B62" s="17"/>
      <c r="C62" s="97" t="s">
        <v>10</v>
      </c>
      <c r="D62" s="97">
        <v>103391.025</v>
      </c>
      <c r="E62" s="107">
        <f t="shared" si="0"/>
        <v>130.2623523975</v>
      </c>
      <c r="F62" s="107">
        <v>15896.37</v>
      </c>
      <c r="G62" s="107">
        <f t="shared" si="1"/>
        <v>20.027836563</v>
      </c>
      <c r="H62" s="97">
        <f t="shared" si="2"/>
        <v>119287.39499999999</v>
      </c>
      <c r="I62" s="97">
        <f t="shared" si="4"/>
        <v>150.2901889605</v>
      </c>
      <c r="J62" s="97">
        <v>1259.9</v>
      </c>
    </row>
    <row r="63" spans="1:10" ht="15.75">
      <c r="A63" s="46">
        <v>1</v>
      </c>
      <c r="B63" s="17" t="s">
        <v>190</v>
      </c>
      <c r="C63" s="97" t="s">
        <v>31</v>
      </c>
      <c r="D63" s="97">
        <v>6366.078</v>
      </c>
      <c r="E63" s="107">
        <f t="shared" si="0"/>
        <v>11.520820969948081</v>
      </c>
      <c r="F63" s="107">
        <v>4320.98</v>
      </c>
      <c r="G63" s="107">
        <f t="shared" si="1"/>
        <v>7.819765481152799</v>
      </c>
      <c r="H63" s="97">
        <f t="shared" si="2"/>
        <v>10687.058</v>
      </c>
      <c r="I63" s="97">
        <f t="shared" si="4"/>
        <v>19.34058645110088</v>
      </c>
      <c r="J63" s="97">
        <v>1809.72036</v>
      </c>
    </row>
    <row r="64" spans="1:10" ht="15.75">
      <c r="A64" s="46" t="s">
        <v>128</v>
      </c>
      <c r="B64" s="17"/>
      <c r="C64" s="97" t="s">
        <v>32</v>
      </c>
      <c r="D64" s="97">
        <v>4235786.725</v>
      </c>
      <c r="E64" s="107">
        <f t="shared" si="0"/>
        <v>69.46525033317724</v>
      </c>
      <c r="F64" s="107">
        <v>2875040.24</v>
      </c>
      <c r="G64" s="107">
        <f t="shared" si="1"/>
        <v>47.1495386703064</v>
      </c>
      <c r="H64" s="97">
        <f t="shared" si="2"/>
        <v>7110826.965</v>
      </c>
      <c r="I64" s="97">
        <f t="shared" si="4"/>
        <v>116.61478900348364</v>
      </c>
      <c r="J64" s="97">
        <v>16.39961</v>
      </c>
    </row>
    <row r="65" spans="1:10" ht="15.75">
      <c r="A65" s="46"/>
      <c r="B65" s="17"/>
      <c r="C65" s="97" t="s">
        <v>10</v>
      </c>
      <c r="D65" s="97">
        <v>34109.6</v>
      </c>
      <c r="E65" s="107">
        <f t="shared" si="0"/>
        <v>42.97468504</v>
      </c>
      <c r="F65" s="107">
        <v>23151.89</v>
      </c>
      <c r="G65" s="107">
        <f t="shared" si="1"/>
        <v>29.169066211000004</v>
      </c>
      <c r="H65" s="97">
        <f t="shared" si="2"/>
        <v>57261.49</v>
      </c>
      <c r="I65" s="97">
        <f t="shared" si="4"/>
        <v>72.143751251</v>
      </c>
      <c r="J65" s="97">
        <v>1259.9</v>
      </c>
    </row>
    <row r="66" spans="1:10" ht="15.75">
      <c r="A66" s="46">
        <v>1</v>
      </c>
      <c r="B66" s="17" t="s">
        <v>191</v>
      </c>
      <c r="C66" s="97" t="s">
        <v>31</v>
      </c>
      <c r="D66" s="97">
        <v>2215.648</v>
      </c>
      <c r="E66" s="107">
        <f t="shared" si="0"/>
        <v>4.009703296193281</v>
      </c>
      <c r="F66" s="107">
        <v>1520.49</v>
      </c>
      <c r="G66" s="107">
        <f t="shared" si="1"/>
        <v>2.7516617101764</v>
      </c>
      <c r="H66" s="97">
        <f t="shared" si="2"/>
        <v>3736.138</v>
      </c>
      <c r="I66" s="97">
        <f t="shared" si="4"/>
        <v>6.76136500636968</v>
      </c>
      <c r="J66" s="97">
        <v>1809.72036</v>
      </c>
    </row>
    <row r="67" spans="1:10" ht="15.75">
      <c r="A67" s="46" t="s">
        <v>128</v>
      </c>
      <c r="B67" s="17"/>
      <c r="C67" s="97" t="s">
        <v>32</v>
      </c>
      <c r="D67" s="97">
        <v>1408613.375</v>
      </c>
      <c r="E67" s="107">
        <f t="shared" si="0"/>
        <v>23.10070999078375</v>
      </c>
      <c r="F67" s="107">
        <v>966660.93</v>
      </c>
      <c r="G67" s="107">
        <f t="shared" si="1"/>
        <v>15.8528622542373</v>
      </c>
      <c r="H67" s="97">
        <f t="shared" si="2"/>
        <v>2375274.305</v>
      </c>
      <c r="I67" s="97">
        <f t="shared" si="4"/>
        <v>38.95357224502105</v>
      </c>
      <c r="J67" s="97">
        <v>16.39961</v>
      </c>
    </row>
    <row r="68" spans="1:10" ht="15.75">
      <c r="A68" s="46"/>
      <c r="B68" s="17"/>
      <c r="C68" s="97" t="s">
        <v>10</v>
      </c>
      <c r="D68" s="97">
        <v>16354.525</v>
      </c>
      <c r="E68" s="107">
        <f t="shared" si="0"/>
        <v>20.6050660475</v>
      </c>
      <c r="F68" s="107">
        <v>11223.29</v>
      </c>
      <c r="G68" s="107">
        <f t="shared" si="1"/>
        <v>14.140223071000003</v>
      </c>
      <c r="H68" s="97">
        <f t="shared" si="2"/>
        <v>27577.815000000002</v>
      </c>
      <c r="I68" s="97">
        <f t="shared" si="4"/>
        <v>34.745289118500004</v>
      </c>
      <c r="J68" s="97">
        <v>1259.9</v>
      </c>
    </row>
    <row r="69" spans="1:10" ht="15.75">
      <c r="A69" s="46">
        <v>1</v>
      </c>
      <c r="B69" s="17" t="s">
        <v>192</v>
      </c>
      <c r="C69" s="97" t="s">
        <v>42</v>
      </c>
      <c r="D69" s="97">
        <v>975.25</v>
      </c>
      <c r="E69" s="107">
        <f t="shared" si="0"/>
        <v>1.52787549734675</v>
      </c>
      <c r="F69" s="107">
        <v>713.15</v>
      </c>
      <c r="G69" s="107">
        <f t="shared" si="1"/>
        <v>1.1172565095440499</v>
      </c>
      <c r="H69" s="97">
        <f t="shared" si="2"/>
        <v>1688.4</v>
      </c>
      <c r="I69" s="97">
        <f t="shared" si="4"/>
        <v>2.6451320068908</v>
      </c>
      <c r="J69" s="97">
        <v>1566.650087</v>
      </c>
    </row>
    <row r="70" spans="1:10" ht="15.75">
      <c r="A70" s="46" t="s">
        <v>128</v>
      </c>
      <c r="B70" s="17"/>
      <c r="C70" s="97" t="s">
        <v>31</v>
      </c>
      <c r="D70" s="97">
        <v>1177.15</v>
      </c>
      <c r="E70" s="107">
        <f t="shared" si="0"/>
        <v>2.1303123217740003</v>
      </c>
      <c r="F70" s="107">
        <v>860.79</v>
      </c>
      <c r="G70" s="107">
        <f t="shared" si="1"/>
        <v>1.5577891886844</v>
      </c>
      <c r="H70" s="97">
        <f t="shared" si="2"/>
        <v>2037.94</v>
      </c>
      <c r="I70" s="97">
        <f t="shared" si="4"/>
        <v>3.6881015104584005</v>
      </c>
      <c r="J70" s="97">
        <v>1809.72036</v>
      </c>
    </row>
    <row r="71" spans="1:10" ht="15.75">
      <c r="A71" s="46"/>
      <c r="B71" s="17"/>
      <c r="C71" s="97" t="s">
        <v>32</v>
      </c>
      <c r="D71" s="97">
        <v>250944.35</v>
      </c>
      <c r="E71" s="107">
        <f t="shared" si="0"/>
        <v>4.1153894717035</v>
      </c>
      <c r="F71" s="107">
        <v>183503.06</v>
      </c>
      <c r="G71" s="107">
        <f t="shared" si="1"/>
        <v>3.0093786178066</v>
      </c>
      <c r="H71" s="97">
        <f t="shared" si="2"/>
        <v>434447.41000000003</v>
      </c>
      <c r="I71" s="97">
        <f t="shared" si="4"/>
        <v>7.1247680895101</v>
      </c>
      <c r="J71" s="97">
        <v>16.39961</v>
      </c>
    </row>
    <row r="72" spans="1:10" ht="15.75">
      <c r="A72" s="46"/>
      <c r="B72" s="17"/>
      <c r="C72" s="97" t="s">
        <v>10</v>
      </c>
      <c r="D72" s="97">
        <v>69.3</v>
      </c>
      <c r="E72" s="107">
        <f t="shared" si="0"/>
        <v>0.08731107</v>
      </c>
      <c r="F72" s="107">
        <v>50.68</v>
      </c>
      <c r="G72" s="107">
        <f t="shared" si="1"/>
        <v>0.06385173200000001</v>
      </c>
      <c r="H72" s="97">
        <f t="shared" si="2"/>
        <v>119.97999999999999</v>
      </c>
      <c r="I72" s="97">
        <f t="shared" si="4"/>
        <v>0.151162802</v>
      </c>
      <c r="J72" s="97">
        <v>1259.9</v>
      </c>
    </row>
    <row r="73" spans="1:10" ht="15.75">
      <c r="A73" s="46">
        <v>1</v>
      </c>
      <c r="B73" s="17" t="s">
        <v>193</v>
      </c>
      <c r="C73" s="97" t="s">
        <v>31</v>
      </c>
      <c r="D73" s="97">
        <v>185.8</v>
      </c>
      <c r="E73" s="107">
        <f aca="true" t="shared" si="5" ref="E73:E97">+D73*J73/1000000</f>
        <v>0.33624604288800003</v>
      </c>
      <c r="F73" s="107">
        <v>135.87</v>
      </c>
      <c r="G73" s="107">
        <f aca="true" t="shared" si="6" ref="G73:G97">+F73*J73/1000000</f>
        <v>0.2458867053132</v>
      </c>
      <c r="H73" s="97">
        <f aca="true" t="shared" si="7" ref="H73:H95">+D73+F73</f>
        <v>321.67</v>
      </c>
      <c r="I73" s="97">
        <f t="shared" si="4"/>
        <v>0.5821327482012</v>
      </c>
      <c r="J73" s="97">
        <v>1809.72036</v>
      </c>
    </row>
    <row r="74" spans="1:10" ht="15.75">
      <c r="A74" s="46" t="s">
        <v>128</v>
      </c>
      <c r="B74" s="17"/>
      <c r="C74" s="97" t="s">
        <v>32</v>
      </c>
      <c r="D74" s="97">
        <v>511076.46</v>
      </c>
      <c r="E74" s="107">
        <f t="shared" si="5"/>
        <v>8.3814546241806</v>
      </c>
      <c r="F74" s="107">
        <v>373726.12</v>
      </c>
      <c r="G74" s="107">
        <f t="shared" si="6"/>
        <v>6.128962614813199</v>
      </c>
      <c r="H74" s="97">
        <f t="shared" si="7"/>
        <v>884802.5800000001</v>
      </c>
      <c r="I74" s="97">
        <f t="shared" si="4"/>
        <v>14.5104172389938</v>
      </c>
      <c r="J74" s="97">
        <v>16.39961</v>
      </c>
    </row>
    <row r="75" spans="1:10" ht="15.75">
      <c r="A75" s="46"/>
      <c r="B75" s="17"/>
      <c r="C75" s="97" t="s">
        <v>10</v>
      </c>
      <c r="D75" s="97">
        <v>430.61</v>
      </c>
      <c r="E75" s="107">
        <f t="shared" si="5"/>
        <v>0.5425255390000001</v>
      </c>
      <c r="F75" s="107">
        <v>314.89</v>
      </c>
      <c r="G75" s="107">
        <f t="shared" si="6"/>
        <v>0.39672991100000005</v>
      </c>
      <c r="H75" s="97">
        <f t="shared" si="7"/>
        <v>745.5</v>
      </c>
      <c r="I75" s="97">
        <f t="shared" si="4"/>
        <v>0.9392554500000001</v>
      </c>
      <c r="J75" s="97">
        <v>1259.9</v>
      </c>
    </row>
    <row r="76" spans="1:10" ht="15.75">
      <c r="A76" s="46">
        <v>1</v>
      </c>
      <c r="B76" s="17" t="s">
        <v>194</v>
      </c>
      <c r="C76" s="97" t="s">
        <v>31</v>
      </c>
      <c r="D76" s="97">
        <v>4524.59</v>
      </c>
      <c r="E76" s="107">
        <f t="shared" si="5"/>
        <v>8.1882426436524</v>
      </c>
      <c r="F76" s="107">
        <v>3308.61</v>
      </c>
      <c r="G76" s="107">
        <f t="shared" si="6"/>
        <v>5.987658880299601</v>
      </c>
      <c r="H76" s="97">
        <f t="shared" si="7"/>
        <v>7833.200000000001</v>
      </c>
      <c r="I76" s="97">
        <f t="shared" si="4"/>
        <v>14.175901523952</v>
      </c>
      <c r="J76" s="97">
        <v>1809.72036</v>
      </c>
    </row>
    <row r="77" spans="1:10" ht="15.75">
      <c r="A77" s="46"/>
      <c r="B77" s="17"/>
      <c r="C77" s="97" t="s">
        <v>42</v>
      </c>
      <c r="D77" s="97">
        <v>84.83</v>
      </c>
      <c r="E77" s="107">
        <f t="shared" si="5"/>
        <v>0.13289892688021</v>
      </c>
      <c r="F77" s="107">
        <v>62.1</v>
      </c>
      <c r="G77" s="107">
        <f t="shared" si="6"/>
        <v>0.0972889704027</v>
      </c>
      <c r="H77" s="97">
        <f t="shared" si="7"/>
        <v>146.93</v>
      </c>
      <c r="I77" s="97">
        <f>+G77+E77</f>
        <v>0.23018789728291</v>
      </c>
      <c r="J77" s="97">
        <v>1566.650087</v>
      </c>
    </row>
    <row r="78" spans="1:10" ht="15.75">
      <c r="A78" s="46"/>
      <c r="B78" s="17"/>
      <c r="C78" s="97" t="s">
        <v>32</v>
      </c>
      <c r="D78" s="97">
        <v>630884.66</v>
      </c>
      <c r="E78" s="107">
        <f t="shared" si="5"/>
        <v>10.3462623789826</v>
      </c>
      <c r="F78" s="107">
        <v>461334.41</v>
      </c>
      <c r="G78" s="107">
        <f t="shared" si="6"/>
        <v>7.565704403580099</v>
      </c>
      <c r="H78" s="97">
        <f t="shared" si="7"/>
        <v>1092219.07</v>
      </c>
      <c r="I78" s="97">
        <f t="shared" si="4"/>
        <v>17.9119667825627</v>
      </c>
      <c r="J78" s="97">
        <v>16.39961</v>
      </c>
    </row>
    <row r="79" spans="1:10" ht="15.75">
      <c r="A79" s="46"/>
      <c r="B79" s="17"/>
      <c r="C79" s="97" t="s">
        <v>10</v>
      </c>
      <c r="D79" s="97">
        <v>4372.52</v>
      </c>
      <c r="E79" s="107">
        <f t="shared" si="5"/>
        <v>5.508937948000001</v>
      </c>
      <c r="F79" s="107">
        <v>3213.8</v>
      </c>
      <c r="G79" s="107">
        <f t="shared" si="6"/>
        <v>4.0490666200000005</v>
      </c>
      <c r="H79" s="97">
        <f t="shared" si="7"/>
        <v>7586.320000000001</v>
      </c>
      <c r="I79" s="97">
        <f t="shared" si="4"/>
        <v>9.558004568000001</v>
      </c>
      <c r="J79" s="97">
        <v>1259.9</v>
      </c>
    </row>
    <row r="80" spans="1:10" ht="15.75">
      <c r="A80" s="46" t="s">
        <v>128</v>
      </c>
      <c r="B80" s="17" t="s">
        <v>195</v>
      </c>
      <c r="C80" s="97" t="s">
        <v>31</v>
      </c>
      <c r="D80" s="97">
        <v>4524.59</v>
      </c>
      <c r="E80" s="107">
        <f t="shared" si="5"/>
        <v>8.1882426436524</v>
      </c>
      <c r="F80" s="107">
        <v>3308.61</v>
      </c>
      <c r="G80" s="107">
        <f t="shared" si="6"/>
        <v>5.987658880299601</v>
      </c>
      <c r="H80" s="97">
        <f t="shared" si="7"/>
        <v>7833.200000000001</v>
      </c>
      <c r="I80" s="97">
        <f>+G80+E80</f>
        <v>14.175901523952</v>
      </c>
      <c r="J80" s="97">
        <v>1809.72036</v>
      </c>
    </row>
    <row r="81" spans="1:10" ht="15.75">
      <c r="A81" s="46"/>
      <c r="B81" s="17"/>
      <c r="C81" s="97" t="s">
        <v>32</v>
      </c>
      <c r="D81" s="97">
        <v>166750</v>
      </c>
      <c r="E81" s="107">
        <f t="shared" si="5"/>
        <v>2.34533875</v>
      </c>
      <c r="F81" s="107">
        <v>121935.94</v>
      </c>
      <c r="G81" s="107">
        <f t="shared" si="6"/>
        <v>1.7150289960999998</v>
      </c>
      <c r="H81" s="97">
        <f t="shared" si="7"/>
        <v>288685.94</v>
      </c>
      <c r="I81" s="97">
        <f>+G81+E81</f>
        <v>4.0603677461</v>
      </c>
      <c r="J81" s="97">
        <v>14.065</v>
      </c>
    </row>
    <row r="82" spans="1:10" ht="15.75">
      <c r="A82" s="46">
        <v>1</v>
      </c>
      <c r="B82" s="17" t="s">
        <v>196</v>
      </c>
      <c r="C82" s="97" t="s">
        <v>42</v>
      </c>
      <c r="D82" s="97">
        <v>621.307</v>
      </c>
      <c r="E82" s="107">
        <f t="shared" si="5"/>
        <v>0.9733706656037091</v>
      </c>
      <c r="F82" s="107">
        <v>431.03</v>
      </c>
      <c r="G82" s="107">
        <f t="shared" si="6"/>
        <v>0.6752731869996099</v>
      </c>
      <c r="H82" s="97">
        <f t="shared" si="7"/>
        <v>1052.337</v>
      </c>
      <c r="I82" s="97">
        <f t="shared" si="4"/>
        <v>1.648643852603319</v>
      </c>
      <c r="J82" s="97">
        <v>1566.650087</v>
      </c>
    </row>
    <row r="83" spans="1:10" ht="15.75">
      <c r="A83" s="46" t="s">
        <v>128</v>
      </c>
      <c r="B83" s="17"/>
      <c r="C83" s="97" t="s">
        <v>31</v>
      </c>
      <c r="D83" s="97">
        <v>4253.066</v>
      </c>
      <c r="E83" s="107">
        <f t="shared" si="5"/>
        <v>6.7585127307654</v>
      </c>
      <c r="F83" s="107">
        <v>2950.56</v>
      </c>
      <c r="G83" s="107">
        <f t="shared" si="6"/>
        <v>4.688710996463999</v>
      </c>
      <c r="H83" s="97">
        <f t="shared" si="7"/>
        <v>7203.626</v>
      </c>
      <c r="I83" s="97">
        <f t="shared" si="4"/>
        <v>11.4472237272294</v>
      </c>
      <c r="J83" s="97">
        <v>1589.0919</v>
      </c>
    </row>
    <row r="84" spans="1:10" ht="15.75">
      <c r="A84" s="46"/>
      <c r="B84" s="17"/>
      <c r="C84" s="97" t="s">
        <v>32</v>
      </c>
      <c r="D84" s="97">
        <v>1921072.355</v>
      </c>
      <c r="E84" s="107">
        <f t="shared" si="5"/>
        <v>31.504837403781547</v>
      </c>
      <c r="F84" s="107">
        <v>1332743.88</v>
      </c>
      <c r="G84" s="107">
        <f t="shared" si="6"/>
        <v>21.856479861886797</v>
      </c>
      <c r="H84" s="97">
        <f t="shared" si="7"/>
        <v>3253816.235</v>
      </c>
      <c r="I84" s="97">
        <f t="shared" si="4"/>
        <v>53.36131726566835</v>
      </c>
      <c r="J84" s="97">
        <v>16.39961</v>
      </c>
    </row>
    <row r="85" spans="1:10" ht="15.75">
      <c r="A85" s="46"/>
      <c r="B85" s="17"/>
      <c r="C85" s="97" t="s">
        <v>10</v>
      </c>
      <c r="D85" s="97">
        <v>41948.527</v>
      </c>
      <c r="E85" s="107">
        <f t="shared" si="5"/>
        <v>52.85094916730001</v>
      </c>
      <c r="F85" s="107">
        <v>29101.79</v>
      </c>
      <c r="G85" s="107">
        <f t="shared" si="6"/>
        <v>36.665345221</v>
      </c>
      <c r="H85" s="97">
        <f t="shared" si="7"/>
        <v>71050.31700000001</v>
      </c>
      <c r="I85" s="97">
        <f t="shared" si="4"/>
        <v>89.51629438830001</v>
      </c>
      <c r="J85" s="97">
        <v>1259.9</v>
      </c>
    </row>
    <row r="86" spans="1:10" ht="15.75">
      <c r="A86" s="46">
        <v>1</v>
      </c>
      <c r="B86" s="17" t="s">
        <v>197</v>
      </c>
      <c r="C86" s="97" t="s">
        <v>10</v>
      </c>
      <c r="D86" s="97"/>
      <c r="E86" s="107">
        <f t="shared" si="5"/>
        <v>0</v>
      </c>
      <c r="F86" s="107">
        <v>36506.23</v>
      </c>
      <c r="G86" s="107">
        <f t="shared" si="6"/>
        <v>45.994199177000006</v>
      </c>
      <c r="H86" s="97">
        <f t="shared" si="7"/>
        <v>36506.23</v>
      </c>
      <c r="I86" s="97">
        <f t="shared" si="4"/>
        <v>45.994199177000006</v>
      </c>
      <c r="J86" s="97">
        <v>1259.9</v>
      </c>
    </row>
    <row r="87" spans="1:10" ht="15.75">
      <c r="A87" s="46">
        <v>15</v>
      </c>
      <c r="B87" s="17" t="s">
        <v>198</v>
      </c>
      <c r="C87" s="97" t="s">
        <v>10</v>
      </c>
      <c r="D87" s="97">
        <v>225000</v>
      </c>
      <c r="E87" s="107">
        <f t="shared" si="5"/>
        <v>284.6025</v>
      </c>
      <c r="F87" s="107">
        <v>31218.75</v>
      </c>
      <c r="G87" s="107">
        <f t="shared" si="6"/>
        <v>39.488596875</v>
      </c>
      <c r="H87" s="97">
        <f t="shared" si="7"/>
        <v>256218.75</v>
      </c>
      <c r="I87" s="97">
        <f t="shared" si="4"/>
        <v>324.091096875</v>
      </c>
      <c r="J87" s="97">
        <v>1264.9</v>
      </c>
    </row>
    <row r="88" spans="1:10" ht="15.75">
      <c r="A88" s="46">
        <v>15</v>
      </c>
      <c r="B88" s="17" t="s">
        <v>199</v>
      </c>
      <c r="C88" s="97" t="s">
        <v>10</v>
      </c>
      <c r="D88" s="97">
        <v>225000</v>
      </c>
      <c r="E88" s="107">
        <f t="shared" si="5"/>
        <v>284.6025</v>
      </c>
      <c r="F88" s="107">
        <v>32062.5</v>
      </c>
      <c r="G88" s="107">
        <f t="shared" si="6"/>
        <v>40.55585625</v>
      </c>
      <c r="H88" s="97">
        <f t="shared" si="7"/>
        <v>257062.5</v>
      </c>
      <c r="I88" s="97">
        <f t="shared" si="4"/>
        <v>325.15835625</v>
      </c>
      <c r="J88" s="97">
        <v>1264.9</v>
      </c>
    </row>
    <row r="89" spans="1:10" ht="15.75">
      <c r="A89" s="46">
        <v>15</v>
      </c>
      <c r="B89" s="17" t="s">
        <v>200</v>
      </c>
      <c r="C89" s="97" t="s">
        <v>9</v>
      </c>
      <c r="D89" s="97">
        <v>48796.68</v>
      </c>
      <c r="E89" s="107">
        <f t="shared" si="5"/>
        <v>97.08768508001472</v>
      </c>
      <c r="F89" s="107">
        <v>7685.47</v>
      </c>
      <c r="G89" s="107">
        <f t="shared" si="6"/>
        <v>15.29129627367888</v>
      </c>
      <c r="H89" s="97">
        <f t="shared" si="7"/>
        <v>56482.15</v>
      </c>
      <c r="I89" s="97">
        <f t="shared" si="4"/>
        <v>112.3789813536936</v>
      </c>
      <c r="J89" s="97">
        <v>1989.637104</v>
      </c>
    </row>
    <row r="90" spans="1:10" ht="15.75">
      <c r="A90" s="46">
        <v>15</v>
      </c>
      <c r="B90" s="17" t="s">
        <v>201</v>
      </c>
      <c r="C90" s="97" t="s">
        <v>9</v>
      </c>
      <c r="D90" s="97">
        <v>64662.68</v>
      </c>
      <c r="E90" s="107">
        <f t="shared" si="5"/>
        <v>128.65526737207873</v>
      </c>
      <c r="F90" s="107">
        <v>11154.35</v>
      </c>
      <c r="G90" s="107">
        <f t="shared" si="6"/>
        <v>22.1931086310024</v>
      </c>
      <c r="H90" s="97">
        <f t="shared" si="7"/>
        <v>75817.03</v>
      </c>
      <c r="I90" s="97">
        <f t="shared" si="4"/>
        <v>150.8483760030811</v>
      </c>
      <c r="J90" s="97">
        <v>1989.637104</v>
      </c>
    </row>
    <row r="91" spans="1:10" ht="15.75">
      <c r="A91" s="46">
        <v>15</v>
      </c>
      <c r="B91" s="17" t="s">
        <v>202</v>
      </c>
      <c r="C91" s="97" t="s">
        <v>9</v>
      </c>
      <c r="D91" s="97">
        <v>277906.701</v>
      </c>
      <c r="E91" s="107">
        <f t="shared" si="5"/>
        <v>552.933483759834</v>
      </c>
      <c r="F91" s="107">
        <v>50023.26</v>
      </c>
      <c r="G91" s="107">
        <f t="shared" si="6"/>
        <v>99.52813415903904</v>
      </c>
      <c r="H91" s="97">
        <f t="shared" si="7"/>
        <v>327929.961</v>
      </c>
      <c r="I91" s="97">
        <f t="shared" si="4"/>
        <v>652.461617918873</v>
      </c>
      <c r="J91" s="97">
        <v>1989.637104</v>
      </c>
    </row>
    <row r="92" spans="1:10" ht="15.75">
      <c r="A92" s="46">
        <v>15</v>
      </c>
      <c r="B92" s="17" t="s">
        <v>203</v>
      </c>
      <c r="C92" s="97" t="s">
        <v>9</v>
      </c>
      <c r="D92" s="97">
        <v>144000</v>
      </c>
      <c r="E92" s="107">
        <f t="shared" si="5"/>
        <v>286.50774297600003</v>
      </c>
      <c r="F92" s="107">
        <v>26460</v>
      </c>
      <c r="G92" s="107">
        <f t="shared" si="6"/>
        <v>52.64579777184</v>
      </c>
      <c r="H92" s="97">
        <f t="shared" si="7"/>
        <v>170460</v>
      </c>
      <c r="I92" s="97">
        <f t="shared" si="4"/>
        <v>339.15354074784005</v>
      </c>
      <c r="J92" s="97">
        <v>1989.637104</v>
      </c>
    </row>
    <row r="93" spans="1:10" ht="15.75">
      <c r="A93" s="46">
        <v>15</v>
      </c>
      <c r="B93" s="17" t="s">
        <v>204</v>
      </c>
      <c r="C93" s="97" t="s">
        <v>9</v>
      </c>
      <c r="D93" s="97">
        <v>128087.89</v>
      </c>
      <c r="E93" s="107">
        <f t="shared" si="5"/>
        <v>254.84841851707057</v>
      </c>
      <c r="F93" s="107">
        <v>42269</v>
      </c>
      <c r="G93" s="107">
        <f t="shared" si="6"/>
        <v>84.09997074897599</v>
      </c>
      <c r="H93" s="97">
        <f t="shared" si="7"/>
        <v>170356.89</v>
      </c>
      <c r="I93" s="97">
        <f t="shared" si="4"/>
        <v>338.94838926604655</v>
      </c>
      <c r="J93" s="97">
        <v>1989.637104</v>
      </c>
    </row>
    <row r="94" spans="1:10" ht="15.75">
      <c r="A94" s="46">
        <v>15</v>
      </c>
      <c r="B94" s="17" t="s">
        <v>205</v>
      </c>
      <c r="C94" s="97" t="s">
        <v>9</v>
      </c>
      <c r="D94" s="97">
        <v>3472.11</v>
      </c>
      <c r="E94" s="107">
        <f t="shared" si="5"/>
        <v>6.90823888516944</v>
      </c>
      <c r="F94" s="107">
        <v>1145.8</v>
      </c>
      <c r="G94" s="107">
        <f t="shared" si="6"/>
        <v>2.2797261937632</v>
      </c>
      <c r="H94" s="97">
        <f t="shared" si="7"/>
        <v>4617.91</v>
      </c>
      <c r="I94" s="97">
        <f>+G94+E94</f>
        <v>9.18796507893264</v>
      </c>
      <c r="J94" s="97">
        <v>1989.637104</v>
      </c>
    </row>
    <row r="95" spans="1:10" ht="15.75">
      <c r="A95" s="46">
        <v>15</v>
      </c>
      <c r="B95" s="17" t="s">
        <v>206</v>
      </c>
      <c r="C95" s="97" t="s">
        <v>9</v>
      </c>
      <c r="D95" s="97"/>
      <c r="E95" s="107">
        <f t="shared" si="5"/>
        <v>0</v>
      </c>
      <c r="F95" s="107">
        <v>39750</v>
      </c>
      <c r="G95" s="107">
        <f t="shared" si="6"/>
        <v>79.08807488400001</v>
      </c>
      <c r="H95" s="97">
        <f t="shared" si="7"/>
        <v>39750</v>
      </c>
      <c r="I95" s="97">
        <f>+G95+E95</f>
        <v>79.08807488400001</v>
      </c>
      <c r="J95" s="97">
        <v>1989.637104</v>
      </c>
    </row>
    <row r="96" spans="1:10" ht="15.75">
      <c r="A96" s="46">
        <v>15</v>
      </c>
      <c r="B96" s="46" t="s">
        <v>207</v>
      </c>
      <c r="C96" s="97" t="s">
        <v>31</v>
      </c>
      <c r="D96" s="97">
        <v>145187.61</v>
      </c>
      <c r="E96" s="107">
        <f t="shared" si="5"/>
        <v>251.95561003331352</v>
      </c>
      <c r="F96" s="108">
        <v>14848.44</v>
      </c>
      <c r="G96" s="107">
        <f t="shared" si="6"/>
        <v>25.7676791996442</v>
      </c>
      <c r="H96" s="108">
        <f>+F96+D96</f>
        <v>160036.05</v>
      </c>
      <c r="I96" s="108">
        <f>+G96+E96</f>
        <v>277.7232892329577</v>
      </c>
      <c r="J96" s="97">
        <v>1735.379555</v>
      </c>
    </row>
    <row r="97" spans="1:10" ht="15.75">
      <c r="A97" s="46">
        <v>15</v>
      </c>
      <c r="B97" s="46" t="s">
        <v>208</v>
      </c>
      <c r="C97" s="97" t="s">
        <v>10</v>
      </c>
      <c r="D97" s="97">
        <v>115452</v>
      </c>
      <c r="E97" s="107">
        <f t="shared" si="5"/>
        <v>146.0352348</v>
      </c>
      <c r="F97" s="108">
        <v>16452</v>
      </c>
      <c r="G97" s="107">
        <f t="shared" si="6"/>
        <v>20.8101348</v>
      </c>
      <c r="H97" s="108">
        <f>+F97+D97</f>
        <v>131904</v>
      </c>
      <c r="I97" s="108">
        <f>+G97+E97</f>
        <v>166.84536960000003</v>
      </c>
      <c r="J97" s="97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4"/>
      <c r="B99" s="105" t="s">
        <v>16</v>
      </c>
      <c r="C99" s="105"/>
      <c r="D99" s="105"/>
      <c r="E99" s="105">
        <f>SUM(E9:E98)</f>
        <v>5145.309546681749</v>
      </c>
      <c r="F99" s="105"/>
      <c r="G99" s="105">
        <f>SUM(G9:G98)</f>
        <v>1268.4807984511128</v>
      </c>
      <c r="H99" s="105" t="s">
        <v>128</v>
      </c>
      <c r="I99" s="105">
        <f>SUM(I9:I98)</f>
        <v>6413.790345132862</v>
      </c>
      <c r="J99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  <col min="11" max="16384" width="11.421875" style="0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0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0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09"/>
      <c r="B33" s="105" t="s">
        <v>16</v>
      </c>
      <c r="C33" s="105"/>
      <c r="D33" s="105"/>
      <c r="E33" s="105">
        <f>SUM(E11:E31)</f>
        <v>3477.613889389063</v>
      </c>
      <c r="F33" s="105"/>
      <c r="G33" s="105">
        <f>SUM(G11:G31)</f>
        <v>1513.0449022138205</v>
      </c>
      <c r="H33" s="105"/>
      <c r="I33" s="105">
        <f>SUM(I11:I31)</f>
        <v>4990.658791602885</v>
      </c>
      <c r="J33" s="10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3" bestFit="1" customWidth="1"/>
    <col min="11" max="16384" width="11.421875" style="0" customWidth="1"/>
  </cols>
  <sheetData>
    <row r="1" spans="1:10" ht="15.75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3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1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2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2">
        <v>1324.8172</v>
      </c>
    </row>
    <row r="12" spans="1:10" ht="15.75">
      <c r="A12" s="46"/>
      <c r="B12" s="33"/>
      <c r="C12" s="11" t="s">
        <v>10</v>
      </c>
      <c r="D12" s="75">
        <v>634.335</v>
      </c>
      <c r="E12" s="30">
        <f t="shared" si="1"/>
        <v>0.8066838195000001</v>
      </c>
      <c r="F12" s="71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2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1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2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1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2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2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2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2">
        <v>16.5843</v>
      </c>
    </row>
    <row r="19" spans="1:10" ht="15.75">
      <c r="A19" s="46"/>
      <c r="B19" s="33"/>
      <c r="C19" s="11" t="s">
        <v>44</v>
      </c>
      <c r="D19" s="75">
        <v>44359.473</v>
      </c>
      <c r="E19" s="30">
        <f t="shared" si="1"/>
        <v>8.2296847655898</v>
      </c>
      <c r="F19" s="71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2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1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2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1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2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4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2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2">
        <v>1980.482</v>
      </c>
    </row>
    <row r="26" spans="1:10" ht="15.75">
      <c r="A26" s="46"/>
      <c r="B26" s="33"/>
      <c r="C26" s="11" t="s">
        <v>32</v>
      </c>
      <c r="D26" s="75">
        <v>7214869.245</v>
      </c>
      <c r="E26" s="30">
        <f t="shared" si="1"/>
        <v>119.65355601985348</v>
      </c>
      <c r="F26" s="71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2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1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2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1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2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4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2">
        <v>1718.7026</v>
      </c>
    </row>
    <row r="33" spans="1:10" ht="15.75">
      <c r="A33" s="46"/>
      <c r="B33" s="2"/>
      <c r="C33" s="11" t="s">
        <v>32</v>
      </c>
      <c r="D33" s="75">
        <v>4489961.025</v>
      </c>
      <c r="E33" s="30">
        <f t="shared" si="1"/>
        <v>74.4628606269075</v>
      </c>
      <c r="F33" s="71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2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1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2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1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2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2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2">
        <v>1271.7</v>
      </c>
    </row>
    <row r="40" spans="1:10" ht="15.75">
      <c r="A40" s="46"/>
      <c r="B40" s="2" t="s">
        <v>222</v>
      </c>
      <c r="C40" s="11" t="s">
        <v>42</v>
      </c>
      <c r="D40" s="75">
        <v>3022.767</v>
      </c>
      <c r="E40" s="30">
        <f t="shared" si="1"/>
        <v>4.2614488546047</v>
      </c>
      <c r="F40" s="71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2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1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2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2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2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2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2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2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2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2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2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2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2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2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2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2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2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2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2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2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2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2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2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2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2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2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2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2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2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2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2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2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2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2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2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2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2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2">
        <v>1293.5</v>
      </c>
    </row>
    <row r="90" spans="1:10" ht="15.75">
      <c r="A90" s="93"/>
      <c r="B90" s="93"/>
      <c r="C90" s="93"/>
      <c r="D90" s="93"/>
      <c r="E90" s="30">
        <f t="shared" si="8"/>
        <v>0</v>
      </c>
      <c r="F90" s="93"/>
      <c r="G90" s="93"/>
      <c r="H90" s="93"/>
      <c r="I90" s="93"/>
      <c r="J90" s="114"/>
    </row>
    <row r="91" spans="1:10" ht="409.5">
      <c r="A91" s="115"/>
      <c r="B91" s="115"/>
      <c r="C91" s="115"/>
      <c r="D91" s="115"/>
      <c r="E91" s="115"/>
      <c r="F91" s="115"/>
      <c r="G91" s="115"/>
      <c r="H91" s="115"/>
      <c r="I91" s="115"/>
      <c r="J91" s="116"/>
    </row>
    <row r="92" spans="1:10" ht="15.75">
      <c r="A92" s="117"/>
      <c r="B92" s="118" t="s">
        <v>96</v>
      </c>
      <c r="C92" s="119"/>
      <c r="D92" s="120"/>
      <c r="E92" s="121">
        <f>SUM(E8:E89)</f>
        <v>4147.404365780281</v>
      </c>
      <c r="F92" s="121"/>
      <c r="G92" s="121">
        <f>SUM(G8:G89)</f>
        <v>1066.9881852017347</v>
      </c>
      <c r="H92" s="121"/>
      <c r="I92" s="121">
        <f>SUM(I8:I89)</f>
        <v>5214.392550982014</v>
      </c>
      <c r="J92" s="12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Eliane NKENGURUTSE</cp:lastModifiedBy>
  <cp:lastPrinted>2019-12-31T08:25:30Z</cp:lastPrinted>
  <dcterms:created xsi:type="dcterms:W3CDTF">2006-06-09T08:20:12Z</dcterms:created>
  <dcterms:modified xsi:type="dcterms:W3CDTF">2021-09-30T13:31:39Z</dcterms:modified>
  <cp:category/>
  <cp:version/>
  <cp:contentType/>
  <cp:contentStatus/>
</cp:coreProperties>
</file>