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9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<sst xmlns="http://schemas.openxmlformats.org/spreadsheetml/2006/main" count="83" uniqueCount="59">
  <si>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</si>
  <si>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</si>
  <si>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</si>
  <si>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</si>
  <si>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</si>
  <si>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</si>
  <si>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</si>
  <si>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</si>
  <si>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</si>
  <si>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</si>
  <si>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</si>
  <si>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</si>
  <si>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</si>
  <si>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</si>
  <si>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</si>
  <si>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</si>
  <si>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</si>
  <si>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</si>
  <si>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</si>
  <si>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</si>
  <si>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</si>
  <si>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</si>
  <si>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</si>
  <si>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</si>
  <si>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</si>
  <si>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</si>
  <si>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</si>
  <si>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</si>
  <si>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</si>
  <si>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</si>
  <si>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</si>
  <si>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</si>
  <si>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</si>
  <si>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</si>
  <si>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</si>
  <si>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</si>
  <si>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</si>
  <si>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</si>
  <si>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</si>
  <si>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</si>
  <si>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</si>
  <si>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</si>
  <si>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</si>
  <si>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</si>
  <si>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</si>
  <si>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</si>
  <si>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</si>
  <si>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</si>
  <si>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</si>
  <si>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</si>
  <si>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</si>
  <si>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</si>
  <si>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</si>
  <si>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</si>
  <si>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</si>
  <si>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</si>
  <si>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</si>
  <si>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2019</t>
  </si>
  <si>
    <t>T1-2020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</si>
</sst>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6">
    <xf numFmtId="196" fontId="0" fillId="0" borderId="0" xfId="0" applyAlignment="1">
      <alignment/>
    </xf>
    <xf numFmtId="196" fontId="0" fillId="0" borderId="0" xfId="0" applyFill="1" applyAlignment="1">
      <alignment horizontal="center"/>
    </xf>
    <xf numFmtId="196" fontId="50" fillId="0" borderId="0" xfId="0" applyFont="1" applyAlignment="1">
      <alignment/>
    </xf>
    <xf numFmtId="196" fontId="51" fillId="0" borderId="0" xfId="0" applyFont="1" applyAlignment="1">
      <alignment/>
    </xf>
    <xf numFmtId="196" fontId="52" fillId="0" borderId="0" xfId="0" applyFont="1" applyAlignment="1">
      <alignment/>
    </xf>
    <xf numFmtId="196" fontId="53" fillId="33" borderId="10" xfId="0" applyFont="1" applyFill="1" applyBorder="1" applyAlignment="1">
      <alignment/>
    </xf>
    <xf numFmtId="196" fontId="50" fillId="6" borderId="0" xfId="0" applyFont="1" applyFill="1" applyAlignment="1">
      <alignment/>
    </xf>
    <xf numFmtId="49" fontId="50" fillId="6" borderId="0" xfId="0" applyNumberFormat="1" applyFont="1" applyFill="1" applyAlignment="1" quotePrefix="1">
      <alignment horizontal="right"/>
    </xf>
    <xf numFmtId="196" fontId="54" fillId="6" borderId="11" xfId="0" applyFont="1" applyFill="1" applyBorder="1" applyAlignment="1">
      <alignment/>
    </xf>
    <xf numFmtId="196" fontId="50" fillId="6" borderId="11" xfId="0" applyFont="1" applyFill="1" applyBorder="1" applyAlignment="1">
      <alignment/>
    </xf>
    <xf numFmtId="218" fontId="50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196" fontId="7" fillId="0" borderId="0" xfId="0" applyFont="1" applyAlignment="1">
      <alignment horizontal="justify" vertical="center"/>
    </xf>
    <xf numFmtId="196" fontId="53" fillId="33" borderId="12" xfId="0" applyFont="1" applyFill="1" applyBorder="1" applyAlignment="1">
      <alignment/>
    </xf>
    <xf numFmtId="196" fontId="10" fillId="34" borderId="0" xfId="0" applyFont="1" applyFill="1" applyAlignment="1">
      <alignment/>
    </xf>
    <xf numFmtId="196" fontId="10" fillId="35" borderId="13" xfId="0" applyFont="1" applyFill="1" applyBorder="1" applyAlignment="1">
      <alignment horizontal="center"/>
    </xf>
    <xf numFmtId="196" fontId="10" fillId="35" borderId="14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right"/>
    </xf>
    <xf numFmtId="196" fontId="10" fillId="35" borderId="0" xfId="0" applyFont="1" applyFill="1" applyBorder="1" applyAlignment="1">
      <alignment horizontal="center"/>
    </xf>
    <xf numFmtId="196" fontId="10" fillId="35" borderId="13" xfId="0" applyFont="1" applyFill="1" applyBorder="1" applyAlignment="1">
      <alignment horizontal="fill"/>
    </xf>
    <xf numFmtId="196" fontId="11" fillId="35" borderId="15" xfId="0" applyFont="1" applyFill="1" applyBorder="1" applyAlignment="1">
      <alignment horizontal="right"/>
    </xf>
    <xf numFmtId="196" fontId="10" fillId="35" borderId="16" xfId="0" applyFont="1" applyFill="1" applyBorder="1" applyAlignment="1">
      <alignment/>
    </xf>
    <xf numFmtId="196" fontId="10" fillId="35" borderId="0" xfId="0" applyFont="1" applyFill="1" applyBorder="1" applyAlignment="1">
      <alignment/>
    </xf>
    <xf numFmtId="196" fontId="10" fillId="35" borderId="13" xfId="0" applyFont="1" applyFill="1" applyBorder="1" applyAlignment="1">
      <alignment/>
    </xf>
    <xf numFmtId="196" fontId="10" fillId="35" borderId="16" xfId="0" applyFont="1" applyFill="1" applyBorder="1" applyAlignment="1">
      <alignment horizontal="center"/>
    </xf>
    <xf numFmtId="196" fontId="11" fillId="36" borderId="17" xfId="0" applyFont="1" applyFill="1" applyBorder="1" applyAlignment="1">
      <alignment horizontal="center" vertical="center" wrapText="1"/>
    </xf>
    <xf numFmtId="196" fontId="11" fillId="36" borderId="18" xfId="0" applyFont="1" applyFill="1" applyBorder="1" applyAlignment="1">
      <alignment horizontal="center" vertical="center" wrapText="1"/>
    </xf>
    <xf numFmtId="196" fontId="11" fillId="36" borderId="19" xfId="0" applyFont="1" applyFill="1" applyBorder="1" applyAlignment="1">
      <alignment horizontal="center" vertical="center" wrapText="1"/>
    </xf>
    <xf numFmtId="196" fontId="11" fillId="35" borderId="16" xfId="0" applyFont="1" applyFill="1" applyBorder="1" applyAlignment="1">
      <alignment horizontal="center"/>
    </xf>
    <xf numFmtId="196" fontId="11" fillId="36" borderId="20" xfId="0" applyFont="1" applyFill="1" applyBorder="1" applyAlignment="1">
      <alignment horizontal="center" vertical="center" wrapText="1"/>
    </xf>
    <xf numFmtId="196" fontId="11" fillId="36" borderId="21" xfId="0" applyFont="1" applyFill="1" applyBorder="1" applyAlignment="1">
      <alignment horizontal="center" vertical="center" wrapText="1"/>
    </xf>
    <xf numFmtId="196" fontId="11" fillId="35" borderId="13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center"/>
    </xf>
    <xf numFmtId="221" fontId="50" fillId="6" borderId="0" xfId="0" applyNumberFormat="1" applyFont="1" applyFill="1" applyAlignment="1">
      <alignment horizontal="right"/>
    </xf>
    <xf numFmtId="196" fontId="11" fillId="35" borderId="0" xfId="0" applyFont="1" applyFill="1" applyBorder="1" applyAlignment="1">
      <alignment/>
    </xf>
    <xf numFmtId="196" fontId="9" fillId="0" borderId="0" xfId="45" applyNumberFormat="1" applyFont="1" applyFill="1" applyAlignment="1" applyProtection="1">
      <alignment/>
      <protection/>
    </xf>
    <xf numFmtId="196" fontId="10" fillId="0" borderId="0" xfId="0" applyFont="1" applyFill="1" applyAlignment="1">
      <alignment/>
    </xf>
    <xf numFmtId="196" fontId="0" fillId="0" borderId="0" xfId="0" applyFill="1" applyAlignment="1">
      <alignment/>
    </xf>
    <xf numFmtId="196" fontId="10" fillId="0" borderId="0" xfId="0" applyFont="1" applyFill="1" applyBorder="1" applyAlignment="1">
      <alignment horizontal="center"/>
    </xf>
    <xf numFmtId="200" fontId="10" fillId="0" borderId="20" xfId="0" applyNumberFormat="1" applyFont="1" applyFill="1" applyBorder="1" applyAlignment="1" applyProtection="1">
      <alignment horizontal="right"/>
      <protection/>
    </xf>
    <xf numFmtId="200" fontId="10" fillId="0" borderId="22" xfId="0" applyNumberFormat="1" applyFont="1" applyFill="1" applyBorder="1" applyAlignment="1" applyProtection="1">
      <alignment horizontal="right"/>
      <protection/>
    </xf>
    <xf numFmtId="200" fontId="10" fillId="0" borderId="20" xfId="0" applyNumberFormat="1" applyFont="1" applyFill="1" applyBorder="1" applyAlignment="1">
      <alignment horizontal="right"/>
    </xf>
    <xf numFmtId="200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00" fontId="10" fillId="0" borderId="21" xfId="0" applyNumberFormat="1" applyFont="1" applyFill="1" applyBorder="1" applyAlignment="1">
      <alignment horizontal="right"/>
    </xf>
    <xf numFmtId="200" fontId="10" fillId="0" borderId="14" xfId="0" applyNumberFormat="1" applyFont="1" applyFill="1" applyBorder="1" applyAlignment="1">
      <alignment horizontal="right"/>
    </xf>
    <xf numFmtId="196" fontId="11" fillId="0" borderId="23" xfId="0" applyFont="1" applyFill="1" applyBorder="1" applyAlignment="1">
      <alignment horizontal="left"/>
    </xf>
    <xf numFmtId="196" fontId="10" fillId="0" borderId="15" xfId="0" applyFont="1" applyFill="1" applyBorder="1" applyAlignment="1">
      <alignment horizontal="center"/>
    </xf>
    <xf numFmtId="196" fontId="10" fillId="0" borderId="22" xfId="0" applyFont="1" applyFill="1" applyBorder="1" applyAlignment="1">
      <alignment horizontal="center"/>
    </xf>
    <xf numFmtId="196" fontId="10" fillId="0" borderId="24" xfId="0" applyFont="1" applyFill="1" applyBorder="1" applyAlignment="1">
      <alignment horizontal="center"/>
    </xf>
    <xf numFmtId="196" fontId="10" fillId="0" borderId="13" xfId="0" applyFont="1" applyFill="1" applyBorder="1" applyAlignment="1">
      <alignment horizontal="center"/>
    </xf>
    <xf numFmtId="197" fontId="10" fillId="0" borderId="13" xfId="0" applyNumberFormat="1" applyFont="1" applyFill="1" applyBorder="1" applyAlignment="1" applyProtection="1">
      <alignment horizontal="center"/>
      <protection/>
    </xf>
    <xf numFmtId="196" fontId="10" fillId="0" borderId="14" xfId="0" applyFont="1" applyFill="1" applyBorder="1" applyAlignment="1">
      <alignment horizontal="center"/>
    </xf>
    <xf numFmtId="221" fontId="10" fillId="0" borderId="23" xfId="0" applyNumberFormat="1" applyFont="1" applyFill="1" applyBorder="1" applyAlignment="1">
      <alignment horizontal="center"/>
    </xf>
    <xf numFmtId="200" fontId="10" fillId="0" borderId="20" xfId="0" applyNumberFormat="1" applyFont="1" applyFill="1" applyBorder="1" applyAlignment="1">
      <alignment horizontal="right" vertical="top"/>
    </xf>
    <xf numFmtId="196" fontId="0" fillId="0" borderId="0" xfId="0" applyFill="1" applyAlignment="1">
      <alignment vertical="top"/>
    </xf>
    <xf numFmtId="219" fontId="10" fillId="0" borderId="24" xfId="0" applyNumberFormat="1" applyFont="1" applyFill="1" applyBorder="1" applyAlignment="1">
      <alignment horizontal="center"/>
    </xf>
    <xf numFmtId="196" fontId="10" fillId="0" borderId="0" xfId="0" applyFont="1" applyFill="1" applyAlignment="1">
      <alignment horizontal="center"/>
    </xf>
    <xf numFmtId="221" fontId="10" fillId="0" borderId="0" xfId="0" applyNumberFormat="1" applyFont="1" applyFill="1" applyBorder="1" applyAlignment="1">
      <alignment horizontal="center" vertical="center"/>
    </xf>
    <xf numFmtId="196" fontId="10" fillId="0" borderId="20" xfId="0" applyFont="1" applyFill="1" applyBorder="1" applyAlignment="1">
      <alignment horizontal="right"/>
    </xf>
    <xf numFmtId="196" fontId="10" fillId="0" borderId="21" xfId="0" applyFont="1" applyFill="1" applyBorder="1" applyAlignment="1">
      <alignment horizontal="right"/>
    </xf>
    <xf numFmtId="196" fontId="11" fillId="0" borderId="25" xfId="0" applyFont="1" applyFill="1" applyBorder="1" applyAlignment="1">
      <alignment horizontal="left"/>
    </xf>
    <xf numFmtId="196" fontId="11" fillId="36" borderId="26" xfId="0" applyFont="1" applyFill="1" applyBorder="1" applyAlignment="1">
      <alignment horizontal="left" vertical="center" wrapText="1"/>
    </xf>
    <xf numFmtId="196" fontId="11" fillId="35" borderId="0" xfId="0" applyFont="1" applyFill="1" applyBorder="1" applyAlignment="1">
      <alignment horizontal="center"/>
    </xf>
    <xf numFmtId="196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tabSelected="1" zoomScalePageLayoutView="0" workbookViewId="0" topLeftCell="C1">
      <selection activeCell="G17" sqref="G17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3">
        <v>43891</v>
      </c>
    </row>
    <row r="13" spans="2:5" ht="15.75">
      <c r="B13" s="6" t="s">
        <v>18</v>
      </c>
      <c r="C13" s="6" t="s">
        <v>33</v>
      </c>
      <c r="D13" s="6" t="s">
        <v>18</v>
      </c>
      <c r="E13" s="33" t="s">
        <v>58</v>
      </c>
    </row>
    <row r="14" spans="2:5" ht="15.75">
      <c r="B14" s="6" t="s">
        <v>19</v>
      </c>
      <c r="C14" s="6" t="s">
        <v>33</v>
      </c>
      <c r="D14" s="6" t="s">
        <v>19</v>
      </c>
      <c r="E14" s="7" t="s">
        <v>57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02"/>
  <sheetViews>
    <sheetView zoomScalePageLayoutView="0" workbookViewId="0" topLeftCell="A1">
      <pane ySplit="6" topLeftCell="A244" activePane="bottomLeft" state="frozen"/>
      <selection pane="topLeft" activeCell="A1" sqref="A1"/>
      <selection pane="bottomLeft" activeCell="G256" sqref="G256"/>
    </sheetView>
  </sheetViews>
  <sheetFormatPr defaultColWidth="8.88671875" defaultRowHeight="15.75"/>
  <cols>
    <col min="1" max="1" width="20.4453125" style="14" customWidth="1"/>
    <col min="2" max="5" width="13.88671875" style="14" customWidth="1"/>
    <col min="6" max="6" width="22.99609375" style="14" customWidth="1"/>
    <col min="7" max="7" width="8.88671875" style="37" customWidth="1"/>
    <col min="8" max="8" width="9.4453125" style="37" bestFit="1" customWidth="1"/>
    <col min="9" max="75" width="8.88671875" style="37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4" t="s">
        <v>11</v>
      </c>
      <c r="B4" s="64"/>
      <c r="C4" s="64"/>
      <c r="D4" s="64"/>
      <c r="E4" s="64"/>
      <c r="F4" s="65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24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59">
        <v>43556</v>
      </c>
      <c r="B238" s="60">
        <v>127011.94401899997</v>
      </c>
      <c r="C238" s="60">
        <v>22597.303796</v>
      </c>
      <c r="D238" s="60">
        <v>149609.24781499998</v>
      </c>
      <c r="E238" s="41">
        <v>-104414.64022299997</v>
      </c>
      <c r="F238" s="60">
        <v>0.17791479353012363</v>
      </c>
    </row>
    <row r="239" spans="1:6" s="1" customFormat="1" ht="15.75">
      <c r="A239" s="59">
        <v>43586</v>
      </c>
      <c r="B239" s="60">
        <v>111713.501936</v>
      </c>
      <c r="C239" s="60">
        <v>58900.2912009504</v>
      </c>
      <c r="D239" s="60">
        <v>170613.7931369504</v>
      </c>
      <c r="E239" s="41">
        <f>C239-B239</f>
        <v>-52813.2107350496</v>
      </c>
      <c r="F239" s="60">
        <f>C239/B239</f>
        <v>0.527244157422386</v>
      </c>
    </row>
    <row r="240" spans="1:6" s="1" customFormat="1" ht="15.75">
      <c r="A240" s="59">
        <v>43618</v>
      </c>
      <c r="B240" s="60">
        <v>129769.9087572927</v>
      </c>
      <c r="C240" s="60">
        <v>17616.577269</v>
      </c>
      <c r="D240" s="60">
        <v>147386.4860262927</v>
      </c>
      <c r="E240" s="41">
        <f>C240-B240</f>
        <v>-112153.3314882927</v>
      </c>
      <c r="F240" s="60">
        <f>C240/B240</f>
        <v>0.13575240545131384</v>
      </c>
    </row>
    <row r="241" spans="1:6" s="1" customFormat="1" ht="15.75">
      <c r="A241" s="59">
        <v>43650</v>
      </c>
      <c r="B241" s="60">
        <v>187444.2</v>
      </c>
      <c r="C241" s="60">
        <v>18634.9</v>
      </c>
      <c r="D241" s="60">
        <v>206079</v>
      </c>
      <c r="E241" s="41">
        <v>-168809.3</v>
      </c>
      <c r="F241" s="60">
        <v>0.1</v>
      </c>
    </row>
    <row r="242" spans="1:6" s="1" customFormat="1" ht="15.75">
      <c r="A242" s="59">
        <v>43682</v>
      </c>
      <c r="B242" s="60">
        <v>119037.4</v>
      </c>
      <c r="C242" s="60">
        <v>16097.6</v>
      </c>
      <c r="D242" s="60">
        <v>135135</v>
      </c>
      <c r="E242" s="41">
        <v>-102939.8</v>
      </c>
      <c r="F242" s="60">
        <v>0.14</v>
      </c>
    </row>
    <row r="243" spans="1:6" s="1" customFormat="1" ht="15.75">
      <c r="A243" s="59">
        <v>43714</v>
      </c>
      <c r="B243" s="60">
        <v>130136.90294099998</v>
      </c>
      <c r="C243" s="60">
        <v>62008.359508630005</v>
      </c>
      <c r="D243" s="60">
        <v>192145.26244962998</v>
      </c>
      <c r="E243" s="41">
        <f>($C243)-$B243</f>
        <v>-68128.54343236997</v>
      </c>
      <c r="F243" s="60">
        <f>($C243/$B243)</f>
        <v>0.47648559407274865</v>
      </c>
    </row>
    <row r="244" spans="1:6" s="1" customFormat="1" ht="15.75">
      <c r="A244" s="59">
        <v>43746</v>
      </c>
      <c r="B244" s="60">
        <v>142422.71829482532</v>
      </c>
      <c r="C244" s="60">
        <v>23428.487101</v>
      </c>
      <c r="D244" s="60">
        <f>SUM(B244:C244)</f>
        <v>165851.20539582532</v>
      </c>
      <c r="E244" s="41">
        <f>($C244)-$B244</f>
        <v>-118994.23119382531</v>
      </c>
      <c r="F244" s="60">
        <f>($C244/$B244)</f>
        <v>0.1644996485216729</v>
      </c>
    </row>
    <row r="245" spans="1:6" s="1" customFormat="1" ht="15.75">
      <c r="A245" s="59">
        <v>43778</v>
      </c>
      <c r="B245" s="60">
        <v>154324.80510173333</v>
      </c>
      <c r="C245" s="60">
        <v>22703.675536000002</v>
      </c>
      <c r="D245" s="60">
        <f>SUM(B245:C245)</f>
        <v>177028.48063773333</v>
      </c>
      <c r="E245" s="41">
        <f>($C245)-$B245</f>
        <v>-131621.12956573334</v>
      </c>
      <c r="F245" s="60">
        <f>($C245/$B245)</f>
        <v>0.14711617825166462</v>
      </c>
    </row>
    <row r="246" spans="1:6" s="1" customFormat="1" ht="16.5" customHeight="1">
      <c r="A246" s="59">
        <v>43810</v>
      </c>
      <c r="B246" s="60">
        <v>139458.16759</v>
      </c>
      <c r="C246" s="60">
        <v>21393.807366</v>
      </c>
      <c r="D246" s="60">
        <v>160851.974956</v>
      </c>
      <c r="E246" s="41">
        <v>-118064.360224</v>
      </c>
      <c r="F246" s="60">
        <v>0.15340662892471613</v>
      </c>
    </row>
    <row r="247" spans="1:6" s="1" customFormat="1" ht="16.5" customHeight="1">
      <c r="A247" s="59">
        <v>43842</v>
      </c>
      <c r="B247" s="60">
        <v>147660.94103199994</v>
      </c>
      <c r="C247" s="60">
        <v>16685.158316</v>
      </c>
      <c r="D247" s="60">
        <v>164346.09934799996</v>
      </c>
      <c r="E247" s="41">
        <v>-130975.78271599994</v>
      </c>
      <c r="F247" s="60">
        <v>0.11299642410096873</v>
      </c>
    </row>
    <row r="248" spans="1:6" s="1" customFormat="1" ht="16.5" customHeight="1">
      <c r="A248" s="59">
        <v>43874</v>
      </c>
      <c r="B248" s="60">
        <v>139849.930161</v>
      </c>
      <c r="C248" s="60">
        <v>14986.88273</v>
      </c>
      <c r="D248" s="60">
        <v>154836.812891</v>
      </c>
      <c r="E248" s="41">
        <v>-124863.047431</v>
      </c>
      <c r="F248" s="60">
        <v>0.10716403442423311</v>
      </c>
    </row>
    <row r="249" spans="1:6" s="1" customFormat="1" ht="16.5" customHeight="1">
      <c r="A249" s="59">
        <v>43906</v>
      </c>
      <c r="B249" s="60">
        <v>145505.928252</v>
      </c>
      <c r="C249" s="60">
        <v>15681.406847</v>
      </c>
      <c r="D249" s="60">
        <v>161187.33509900002</v>
      </c>
      <c r="E249" s="41">
        <v>-129824.521405</v>
      </c>
      <c r="F249" s="60">
        <v>0.10777160102948902</v>
      </c>
    </row>
    <row r="250" spans="1:6" s="1" customFormat="1" ht="15.75">
      <c r="A250" s="59"/>
      <c r="B250" s="61"/>
      <c r="C250" s="61"/>
      <c r="D250" s="61"/>
      <c r="E250" s="61"/>
      <c r="F250" s="61"/>
    </row>
    <row r="251" spans="1:6" s="1" customFormat="1" ht="15.75">
      <c r="A251" s="62"/>
      <c r="B251" s="58"/>
      <c r="C251" s="58"/>
      <c r="D251" s="58"/>
      <c r="E251" s="58"/>
      <c r="F251" s="48"/>
    </row>
    <row r="252" spans="1:6" s="1" customFormat="1" ht="15.75">
      <c r="A252" s="47" t="s">
        <v>34</v>
      </c>
      <c r="B252" s="38"/>
      <c r="C252" s="38"/>
      <c r="D252" s="38"/>
      <c r="E252" s="38"/>
      <c r="F252" s="49"/>
    </row>
    <row r="253" spans="1:6" s="1" customFormat="1" ht="15.75">
      <c r="A253" s="50"/>
      <c r="B253" s="51"/>
      <c r="C253" s="52"/>
      <c r="D253" s="52"/>
      <c r="E253" s="52"/>
      <c r="F253" s="53"/>
    </row>
    <row r="254" spans="1:6" s="1" customFormat="1" ht="15.75">
      <c r="A254" s="58"/>
      <c r="B254" s="58"/>
      <c r="C254" s="58"/>
      <c r="D254" s="58"/>
      <c r="E254" s="58"/>
      <c r="F254" s="58"/>
    </row>
    <row r="255" spans="1:6" s="1" customFormat="1" ht="15.75">
      <c r="A255" s="58"/>
      <c r="B255" s="58"/>
      <c r="C255" s="58"/>
      <c r="D255" s="58"/>
      <c r="E255" s="58"/>
      <c r="F255" s="58"/>
    </row>
    <row r="256" spans="1:6" s="1" customFormat="1" ht="15.75">
      <c r="A256" s="58"/>
      <c r="B256" s="58"/>
      <c r="C256" s="58"/>
      <c r="D256" s="58"/>
      <c r="E256" s="58"/>
      <c r="F256" s="58"/>
    </row>
    <row r="257" spans="1:6" s="1" customFormat="1" ht="15.75">
      <c r="A257" s="58"/>
      <c r="B257" s="58"/>
      <c r="C257" s="58"/>
      <c r="D257" s="58"/>
      <c r="E257" s="58"/>
      <c r="F257" s="58"/>
    </row>
    <row r="258" spans="1:6" s="1" customFormat="1" ht="15.75">
      <c r="A258" s="58"/>
      <c r="B258" s="58"/>
      <c r="C258" s="58"/>
      <c r="D258" s="58"/>
      <c r="E258" s="58"/>
      <c r="F258" s="58"/>
    </row>
    <row r="259" spans="1:6" s="1" customFormat="1" ht="15.75">
      <c r="A259" s="58"/>
      <c r="B259" s="58"/>
      <c r="C259" s="58"/>
      <c r="D259" s="58"/>
      <c r="E259" s="58"/>
      <c r="F259" s="58"/>
    </row>
    <row r="260" spans="1:6" s="1" customFormat="1" ht="15.75">
      <c r="A260" s="58"/>
      <c r="B260" s="58"/>
      <c r="C260" s="58"/>
      <c r="D260" s="58"/>
      <c r="E260" s="58"/>
      <c r="F260" s="58"/>
    </row>
    <row r="261" spans="1:6" s="1" customFormat="1" ht="15.75">
      <c r="A261" s="58"/>
      <c r="B261" s="58"/>
      <c r="C261" s="58"/>
      <c r="D261" s="58"/>
      <c r="E261" s="58"/>
      <c r="F261" s="58"/>
    </row>
    <row r="262" spans="1:6" s="1" customFormat="1" ht="15.75">
      <c r="A262" s="58"/>
      <c r="B262" s="58"/>
      <c r="C262" s="58"/>
      <c r="D262" s="58"/>
      <c r="E262" s="58"/>
      <c r="F262" s="58"/>
    </row>
    <row r="263" spans="1:6" s="1" customFormat="1" ht="15.75">
      <c r="A263" s="58"/>
      <c r="B263" s="58"/>
      <c r="C263" s="58"/>
      <c r="D263" s="58"/>
      <c r="E263" s="58"/>
      <c r="F263" s="58"/>
    </row>
    <row r="264" spans="1:6" s="37" customFormat="1" ht="15.75">
      <c r="A264" s="36"/>
      <c r="B264" s="36"/>
      <c r="C264" s="36"/>
      <c r="D264" s="36"/>
      <c r="E264" s="36"/>
      <c r="F264" s="36"/>
    </row>
    <row r="265" spans="1:6" s="37" customFormat="1" ht="15.75">
      <c r="A265" s="36"/>
      <c r="B265" s="36"/>
      <c r="C265" s="36"/>
      <c r="D265" s="36"/>
      <c r="E265" s="36"/>
      <c r="F265" s="36"/>
    </row>
    <row r="266" spans="1:6" s="37" customFormat="1" ht="15.75">
      <c r="A266" s="36"/>
      <c r="B266" s="36"/>
      <c r="C266" s="36"/>
      <c r="D266" s="36"/>
      <c r="E266" s="36"/>
      <c r="F266" s="36"/>
    </row>
    <row r="267" spans="1:6" s="37" customFormat="1" ht="15.75">
      <c r="A267" s="36"/>
      <c r="B267" s="36"/>
      <c r="C267" s="36"/>
      <c r="D267" s="36"/>
      <c r="E267" s="36"/>
      <c r="F267" s="36"/>
    </row>
    <row r="268" spans="1:6" s="37" customFormat="1" ht="15.75">
      <c r="A268" s="36"/>
      <c r="B268" s="36"/>
      <c r="C268" s="36"/>
      <c r="D268" s="36"/>
      <c r="E268" s="36"/>
      <c r="F268" s="36"/>
    </row>
    <row r="269" spans="1:6" s="37" customFormat="1" ht="15.75">
      <c r="A269" s="36"/>
      <c r="B269" s="36"/>
      <c r="C269" s="36"/>
      <c r="D269" s="36"/>
      <c r="E269" s="36"/>
      <c r="F269" s="36"/>
    </row>
    <row r="270" spans="1:6" s="37" customFormat="1" ht="15.75">
      <c r="A270" s="36"/>
      <c r="B270" s="36"/>
      <c r="C270" s="36"/>
      <c r="D270" s="36"/>
      <c r="E270" s="36"/>
      <c r="F270" s="36"/>
    </row>
    <row r="271" spans="1:6" s="37" customFormat="1" ht="15.75">
      <c r="A271" s="36"/>
      <c r="B271" s="36"/>
      <c r="C271" s="36"/>
      <c r="D271" s="36"/>
      <c r="E271" s="36"/>
      <c r="F271" s="36"/>
    </row>
    <row r="272" spans="1:6" s="37" customFormat="1" ht="15.75">
      <c r="A272" s="36"/>
      <c r="B272" s="36"/>
      <c r="C272" s="36"/>
      <c r="D272" s="36"/>
      <c r="E272" s="36"/>
      <c r="F272" s="36"/>
    </row>
    <row r="273" spans="1:6" s="37" customFormat="1" ht="15.75">
      <c r="A273" s="36"/>
      <c r="B273" s="36"/>
      <c r="C273" s="36"/>
      <c r="D273" s="36"/>
      <c r="E273" s="36"/>
      <c r="F273" s="36"/>
    </row>
    <row r="274" spans="1:6" s="37" customFormat="1" ht="15.75">
      <c r="A274" s="36"/>
      <c r="B274" s="36"/>
      <c r="C274" s="36"/>
      <c r="D274" s="36"/>
      <c r="E274" s="36"/>
      <c r="F274" s="36"/>
    </row>
    <row r="275" spans="1:6" s="37" customFormat="1" ht="15.75">
      <c r="A275" s="36"/>
      <c r="B275" s="36"/>
      <c r="C275" s="36"/>
      <c r="D275" s="36"/>
      <c r="E275" s="36"/>
      <c r="F275" s="36"/>
    </row>
    <row r="276" spans="1:6" s="37" customFormat="1" ht="15.75">
      <c r="A276" s="36"/>
      <c r="B276" s="36"/>
      <c r="C276" s="36"/>
      <c r="D276" s="36"/>
      <c r="E276" s="36"/>
      <c r="F276" s="36"/>
    </row>
    <row r="277" spans="1:6" s="37" customFormat="1" ht="15.75">
      <c r="A277" s="36"/>
      <c r="B277" s="36"/>
      <c r="C277" s="36"/>
      <c r="D277" s="36"/>
      <c r="E277" s="36"/>
      <c r="F277" s="36"/>
    </row>
    <row r="278" spans="1:6" s="37" customFormat="1" ht="15.75">
      <c r="A278" s="36"/>
      <c r="B278" s="36"/>
      <c r="C278" s="36"/>
      <c r="D278" s="36"/>
      <c r="E278" s="36"/>
      <c r="F278" s="36"/>
    </row>
    <row r="279" spans="1:6" s="37" customFormat="1" ht="15.75">
      <c r="A279" s="36"/>
      <c r="B279" s="36"/>
      <c r="C279" s="36"/>
      <c r="D279" s="36"/>
      <c r="E279" s="36"/>
      <c r="F279" s="36"/>
    </row>
    <row r="280" spans="1:6" s="37" customFormat="1" ht="15.75">
      <c r="A280" s="36"/>
      <c r="B280" s="36"/>
      <c r="C280" s="36"/>
      <c r="D280" s="36"/>
      <c r="E280" s="36"/>
      <c r="F280" s="36"/>
    </row>
    <row r="281" spans="1:6" s="37" customFormat="1" ht="15.75">
      <c r="A281" s="36"/>
      <c r="B281" s="36"/>
      <c r="C281" s="36"/>
      <c r="D281" s="36"/>
      <c r="E281" s="36"/>
      <c r="F281" s="36"/>
    </row>
    <row r="282" spans="1:6" s="37" customFormat="1" ht="15.75">
      <c r="A282" s="36"/>
      <c r="B282" s="36"/>
      <c r="C282" s="36"/>
      <c r="D282" s="36"/>
      <c r="E282" s="36"/>
      <c r="F282" s="36"/>
    </row>
    <row r="283" spans="1:6" s="37" customFormat="1" ht="15.75">
      <c r="A283" s="36"/>
      <c r="B283" s="36"/>
      <c r="C283" s="36"/>
      <c r="D283" s="36"/>
      <c r="E283" s="36"/>
      <c r="F283" s="36"/>
    </row>
    <row r="284" spans="1:6" s="37" customFormat="1" ht="15.75">
      <c r="A284" s="36"/>
      <c r="B284" s="36"/>
      <c r="C284" s="36"/>
      <c r="D284" s="36"/>
      <c r="E284" s="36"/>
      <c r="F284" s="36"/>
    </row>
    <row r="285" spans="1:6" s="37" customFormat="1" ht="15.75">
      <c r="A285" s="36"/>
      <c r="B285" s="36"/>
      <c r="C285" s="36"/>
      <c r="D285" s="36"/>
      <c r="E285" s="36"/>
      <c r="F285" s="36"/>
    </row>
    <row r="286" spans="1:6" s="37" customFormat="1" ht="15.75">
      <c r="A286" s="36"/>
      <c r="B286" s="36"/>
      <c r="C286" s="36"/>
      <c r="D286" s="36"/>
      <c r="E286" s="36"/>
      <c r="F286" s="36"/>
    </row>
    <row r="287" spans="1:6" s="37" customFormat="1" ht="15.75">
      <c r="A287" s="36"/>
      <c r="B287" s="36"/>
      <c r="C287" s="36"/>
      <c r="D287" s="36"/>
      <c r="E287" s="36"/>
      <c r="F287" s="36"/>
    </row>
    <row r="288" spans="1:6" s="37" customFormat="1" ht="15.75">
      <c r="A288" s="36"/>
      <c r="B288" s="36"/>
      <c r="C288" s="36"/>
      <c r="D288" s="36"/>
      <c r="E288" s="36"/>
      <c r="F288" s="36"/>
    </row>
    <row r="289" spans="1:6" s="37" customFormat="1" ht="15.75">
      <c r="A289" s="36"/>
      <c r="B289" s="36"/>
      <c r="C289" s="36"/>
      <c r="D289" s="36"/>
      <c r="E289" s="36"/>
      <c r="F289" s="36"/>
    </row>
    <row r="290" spans="1:6" s="37" customFormat="1" ht="15.75">
      <c r="A290" s="36"/>
      <c r="B290" s="36"/>
      <c r="C290" s="36"/>
      <c r="D290" s="36"/>
      <c r="E290" s="36"/>
      <c r="F290" s="36"/>
    </row>
    <row r="291" spans="1:6" s="37" customFormat="1" ht="15.75">
      <c r="A291" s="36"/>
      <c r="B291" s="36"/>
      <c r="C291" s="36"/>
      <c r="D291" s="36"/>
      <c r="E291" s="36"/>
      <c r="F291" s="36"/>
    </row>
    <row r="292" spans="1:6" s="37" customFormat="1" ht="15.75">
      <c r="A292" s="36"/>
      <c r="B292" s="36"/>
      <c r="C292" s="36"/>
      <c r="D292" s="36"/>
      <c r="E292" s="36"/>
      <c r="F292" s="36"/>
    </row>
    <row r="293" spans="1:6" s="37" customFormat="1" ht="15.75">
      <c r="A293" s="36"/>
      <c r="B293" s="36"/>
      <c r="C293" s="36"/>
      <c r="D293" s="36"/>
      <c r="E293" s="36"/>
      <c r="F293" s="36"/>
    </row>
    <row r="294" spans="1:6" s="37" customFormat="1" ht="15.75">
      <c r="A294" s="36"/>
      <c r="B294" s="36"/>
      <c r="C294" s="36"/>
      <c r="D294" s="36"/>
      <c r="E294" s="36"/>
      <c r="F294" s="36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  <row r="491" spans="1:6" s="37" customFormat="1" ht="15.75">
      <c r="A491" s="36"/>
      <c r="B491" s="36"/>
      <c r="C491" s="36"/>
      <c r="D491" s="36"/>
      <c r="E491" s="36"/>
      <c r="F491" s="36"/>
    </row>
    <row r="492" spans="1:6" s="37" customFormat="1" ht="15.75">
      <c r="A492" s="36"/>
      <c r="B492" s="36"/>
      <c r="C492" s="36"/>
      <c r="D492" s="36"/>
      <c r="E492" s="36"/>
      <c r="F492" s="36"/>
    </row>
    <row r="493" spans="1:6" s="37" customFormat="1" ht="15.75">
      <c r="A493" s="36"/>
      <c r="B493" s="36"/>
      <c r="C493" s="36"/>
      <c r="D493" s="36"/>
      <c r="E493" s="36"/>
      <c r="F493" s="36"/>
    </row>
    <row r="494" spans="1:6" s="37" customFormat="1" ht="15.75">
      <c r="A494" s="36"/>
      <c r="B494" s="36"/>
      <c r="C494" s="36"/>
      <c r="D494" s="36"/>
      <c r="E494" s="36"/>
      <c r="F494" s="36"/>
    </row>
    <row r="495" spans="1:6" s="37" customFormat="1" ht="15.75">
      <c r="A495" s="36"/>
      <c r="B495" s="36"/>
      <c r="C495" s="36"/>
      <c r="D495" s="36"/>
      <c r="E495" s="36"/>
      <c r="F495" s="36"/>
    </row>
    <row r="496" spans="1:6" s="37" customFormat="1" ht="15.75">
      <c r="A496" s="36"/>
      <c r="B496" s="36"/>
      <c r="C496" s="36"/>
      <c r="D496" s="36"/>
      <c r="E496" s="36"/>
      <c r="F496" s="36"/>
    </row>
    <row r="497" spans="1:6" s="37" customFormat="1" ht="15.75">
      <c r="A497" s="36"/>
      <c r="B497" s="36"/>
      <c r="C497" s="36"/>
      <c r="D497" s="36"/>
      <c r="E497" s="36"/>
      <c r="F497" s="36"/>
    </row>
    <row r="498" spans="1:6" s="37" customFormat="1" ht="15.75">
      <c r="A498" s="36"/>
      <c r="B498" s="36"/>
      <c r="C498" s="36"/>
      <c r="D498" s="36"/>
      <c r="E498" s="36"/>
      <c r="F498" s="36"/>
    </row>
    <row r="499" spans="1:6" s="37" customFormat="1" ht="15.75">
      <c r="A499" s="36"/>
      <c r="B499" s="36"/>
      <c r="C499" s="36"/>
      <c r="D499" s="36"/>
      <c r="E499" s="36"/>
      <c r="F499" s="36"/>
    </row>
    <row r="500" spans="1:6" s="37" customFormat="1" ht="15.75">
      <c r="A500" s="36"/>
      <c r="B500" s="36"/>
      <c r="C500" s="36"/>
      <c r="D500" s="36"/>
      <c r="E500" s="36"/>
      <c r="F500" s="36"/>
    </row>
    <row r="501" spans="1:6" s="37" customFormat="1" ht="15.75">
      <c r="A501" s="36"/>
      <c r="B501" s="36"/>
      <c r="C501" s="36"/>
      <c r="D501" s="36"/>
      <c r="E501" s="36"/>
      <c r="F501" s="36"/>
    </row>
    <row r="502" spans="1:6" s="37" customFormat="1" ht="15.75">
      <c r="A502" s="36"/>
      <c r="B502" s="36"/>
      <c r="C502" s="36"/>
      <c r="D502" s="36"/>
      <c r="E502" s="36"/>
      <c r="F502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38"/>
  <sheetViews>
    <sheetView zoomScalePageLayoutView="0" workbookViewId="0" topLeftCell="A1">
      <pane xSplit="1" ySplit="6" topLeftCell="B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9" sqref="H99"/>
    </sheetView>
  </sheetViews>
  <sheetFormatPr defaultColWidth="8.88671875" defaultRowHeight="15.75"/>
  <cols>
    <col min="1" max="6" width="16.4453125" style="14" customWidth="1"/>
    <col min="7" max="7" width="9.77734375" style="0" bestFit="1" customWidth="1"/>
    <col min="8" max="8" width="9.99609375" style="0" bestFit="1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32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>C18-B18</f>
        <v>-17749.8</v>
      </c>
      <c r="F18" s="41">
        <f>C18/B18</f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5">B72+C72</f>
        <v>318637.7921840869</v>
      </c>
      <c r="E72" s="41">
        <f>C72-B72</f>
        <v>-243596.01809887303</v>
      </c>
      <c r="F72" s="41">
        <f aca="true" t="shared" si="4" ref="F72:F81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aca="true" t="shared" si="5" ref="E73:E84">C73-B73</f>
        <v>-245506.56406752003</v>
      </c>
      <c r="F73" s="41">
        <f t="shared" si="4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5"/>
        <v>-241860.28346499996</v>
      </c>
      <c r="F74" s="41">
        <f t="shared" si="4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5"/>
        <v>-404149.224011</v>
      </c>
      <c r="F75" s="41">
        <f t="shared" si="4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5"/>
        <v>-254403.30981691135</v>
      </c>
      <c r="F76" s="41">
        <f t="shared" si="4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5"/>
        <v>-263339.8995077059</v>
      </c>
      <c r="F77" s="41">
        <f t="shared" si="4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5"/>
        <v>-233383.34561280516</v>
      </c>
      <c r="F78" s="41">
        <f t="shared" si="4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5"/>
        <v>-176765.2109451922</v>
      </c>
      <c r="F79" s="41">
        <f t="shared" si="4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5"/>
        <v>-210498.45286240027</v>
      </c>
      <c r="F80" s="41">
        <f t="shared" si="4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>B81+C81</f>
        <v>372228.90716700006</v>
      </c>
      <c r="E81" s="41">
        <f t="shared" si="5"/>
        <v>-252300.81437700003</v>
      </c>
      <c r="F81" s="41">
        <f t="shared" si="4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>B82+C82</f>
        <v>295647.983472</v>
      </c>
      <c r="E82" s="41">
        <f t="shared" si="5"/>
        <v>-173721.68316000002</v>
      </c>
      <c r="F82" s="41">
        <f aca="true" t="shared" si="6" ref="F82:F92">C82/B82</f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>B83+C83</f>
        <v>352718.2314670001</v>
      </c>
      <c r="E83" s="41">
        <f t="shared" si="5"/>
        <v>-254403.79592700012</v>
      </c>
      <c r="F83" s="41">
        <f t="shared" si="6"/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>B84+C84</f>
        <v>346089.510825</v>
      </c>
      <c r="E84" s="41">
        <f t="shared" si="5"/>
        <v>-247214.71435699996</v>
      </c>
      <c r="F84" s="41">
        <f t="shared" si="6"/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 aca="true" t="shared" si="7" ref="E85:E92">C85-B85</f>
        <v>-289498.6892547</v>
      </c>
      <c r="F85" s="41">
        <f t="shared" si="6"/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 aca="true" t="shared" si="8" ref="D86:D92">B86+C86</f>
        <v>466571.29882699996</v>
      </c>
      <c r="E86" s="41">
        <f t="shared" si="7"/>
        <v>-217570.472021</v>
      </c>
      <c r="F86" s="41">
        <f t="shared" si="6"/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f t="shared" si="8"/>
        <v>469748.79999999993</v>
      </c>
      <c r="E87" s="41">
        <f t="shared" si="7"/>
        <v>-253092.59999999998</v>
      </c>
      <c r="F87" s="41">
        <f t="shared" si="6"/>
        <v>0.29972854349515676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f t="shared" si="8"/>
        <v>380446.1</v>
      </c>
      <c r="E88" s="41">
        <f t="shared" si="7"/>
        <v>-260552.69999999995</v>
      </c>
      <c r="F88" s="41">
        <f t="shared" si="6"/>
        <v>0.1870415358031872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f t="shared" si="8"/>
        <v>439372.5</v>
      </c>
      <c r="E89" s="41">
        <f t="shared" si="7"/>
        <v>-301888.1</v>
      </c>
      <c r="F89" s="41">
        <f t="shared" si="6"/>
        <v>0.1854737726516154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f t="shared" si="8"/>
        <v>446350.1</v>
      </c>
      <c r="E90" s="41">
        <f t="shared" si="7"/>
        <v>-277873.1</v>
      </c>
      <c r="F90" s="41">
        <f t="shared" si="6"/>
        <v>0.2326313213937361</v>
      </c>
    </row>
    <row r="91" spans="1:6" s="37" customFormat="1" ht="15.75">
      <c r="A91" s="54">
        <v>43525</v>
      </c>
      <c r="B91" s="41">
        <v>397107.940118976</v>
      </c>
      <c r="C91" s="41">
        <v>68789.049847</v>
      </c>
      <c r="D91" s="41">
        <f t="shared" si="8"/>
        <v>465896.989965976</v>
      </c>
      <c r="E91" s="41">
        <f t="shared" si="7"/>
        <v>-328318.890271976</v>
      </c>
      <c r="F91" s="41">
        <f t="shared" si="6"/>
        <v>0.17322506778985677</v>
      </c>
    </row>
    <row r="92" spans="1:6" s="37" customFormat="1" ht="15.75">
      <c r="A92" s="54">
        <v>43618</v>
      </c>
      <c r="B92" s="41">
        <f>Mensuelle!B238+Mensuelle!B239+Mensuelle!B240</f>
        <v>368495.35471229267</v>
      </c>
      <c r="C92" s="41">
        <f>Mensuelle!C238+Mensuelle!C239+Mensuelle!C240</f>
        <v>99114.1722659504</v>
      </c>
      <c r="D92" s="41">
        <f t="shared" si="8"/>
        <v>467609.5269782431</v>
      </c>
      <c r="E92" s="41">
        <f t="shared" si="7"/>
        <v>-269381.18244634225</v>
      </c>
      <c r="F92" s="41">
        <f t="shared" si="6"/>
        <v>0.268969936794278</v>
      </c>
    </row>
    <row r="93" spans="1:6" s="37" customFormat="1" ht="15.75">
      <c r="A93" s="54">
        <v>43711</v>
      </c>
      <c r="B93" s="41">
        <v>436618.5029409999</v>
      </c>
      <c r="C93" s="41">
        <v>96740.85950863</v>
      </c>
      <c r="D93" s="41">
        <v>533359.26244963</v>
      </c>
      <c r="E93" s="41">
        <v>-339877.6434323699</v>
      </c>
      <c r="F93" s="41">
        <v>0.22156839175847423</v>
      </c>
    </row>
    <row r="94" spans="1:6" s="37" customFormat="1" ht="15.75">
      <c r="A94" s="54">
        <v>43804</v>
      </c>
      <c r="B94" s="41">
        <v>436205.72339655866</v>
      </c>
      <c r="C94" s="41">
        <v>67525.970003</v>
      </c>
      <c r="D94" s="41">
        <v>503731.69339955866</v>
      </c>
      <c r="E94" s="41">
        <v>-368679.75339355867</v>
      </c>
      <c r="F94" s="41">
        <v>0.15480303531371026</v>
      </c>
    </row>
    <row r="95" spans="1:6" s="37" customFormat="1" ht="15.75">
      <c r="A95" s="54">
        <v>43897</v>
      </c>
      <c r="B95" s="41">
        <v>433016.79944499995</v>
      </c>
      <c r="C95" s="41">
        <v>47353.447893</v>
      </c>
      <c r="D95" s="41">
        <v>480370.247338</v>
      </c>
      <c r="E95" s="41">
        <v>-385663.3515519999</v>
      </c>
      <c r="F95" s="41">
        <v>0.10935706871810326</v>
      </c>
    </row>
    <row r="96" spans="1:6" s="37" customFormat="1" ht="15.75">
      <c r="A96" s="57"/>
      <c r="B96" s="45"/>
      <c r="C96" s="45"/>
      <c r="D96" s="45"/>
      <c r="E96" s="45"/>
      <c r="F96" s="45"/>
    </row>
    <row r="97" spans="1:6" s="37" customFormat="1" ht="15.75">
      <c r="A97" s="47"/>
      <c r="B97" s="38"/>
      <c r="C97" s="38"/>
      <c r="D97" s="38"/>
      <c r="E97" s="38"/>
      <c r="F97" s="48"/>
    </row>
    <row r="98" spans="1:6" s="37" customFormat="1" ht="15.75">
      <c r="A98" s="47" t="s">
        <v>34</v>
      </c>
      <c r="B98" s="38"/>
      <c r="C98" s="38"/>
      <c r="D98" s="38"/>
      <c r="E98" s="38"/>
      <c r="F98" s="49"/>
    </row>
    <row r="99" spans="1:6" s="37" customFormat="1" ht="15.75">
      <c r="A99" s="50"/>
      <c r="B99" s="51"/>
      <c r="C99" s="52"/>
      <c r="D99" s="52"/>
      <c r="E99" s="52"/>
      <c r="F99" s="53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1"/>
  <sheetViews>
    <sheetView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1" sqref="C31"/>
    </sheetView>
  </sheetViews>
  <sheetFormatPr defaultColWidth="8.88671875" defaultRowHeight="15.75"/>
  <cols>
    <col min="1" max="6" width="18.88671875" style="14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32</v>
      </c>
    </row>
    <row r="4" spans="1:57" ht="15.75">
      <c r="A4" s="22"/>
      <c r="B4" s="64" t="s">
        <v>11</v>
      </c>
      <c r="C4" s="64"/>
      <c r="D4" s="64"/>
      <c r="E4" s="64"/>
      <c r="F4" s="6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29">B8+C8</f>
        <v>48704.6</v>
      </c>
      <c r="E8" s="40">
        <f aca="true" t="shared" si="1" ref="E8:E29">C8-B8</f>
        <v>-25958.799999999996</v>
      </c>
      <c r="F8" s="40">
        <f aca="true" t="shared" si="2" ref="F8:F29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37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38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39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40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41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42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43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44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45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46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47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48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49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50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51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52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53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25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54</v>
      </c>
      <c r="B30" s="41">
        <v>1414662</v>
      </c>
      <c r="C30" s="41">
        <v>321255.5</v>
      </c>
      <c r="D30" s="41">
        <v>1735917.6</v>
      </c>
      <c r="E30" s="41">
        <v>-1093406.7</v>
      </c>
      <c r="F30" s="41">
        <v>0.22708993384992315</v>
      </c>
    </row>
    <row r="31" spans="1:6" s="37" customFormat="1" ht="15.75">
      <c r="A31" s="43" t="s">
        <v>57</v>
      </c>
      <c r="B31" s="41">
        <v>1638427.445422535</v>
      </c>
      <c r="C31" s="41">
        <v>332169.9797038804</v>
      </c>
      <c r="D31" s="41">
        <v>1970597.4251264154</v>
      </c>
      <c r="E31" s="41">
        <v>-1306257.4657186542</v>
      </c>
      <c r="F31" s="41">
        <v>0.2027370700069156</v>
      </c>
    </row>
    <row r="32" spans="1:6" s="37" customFormat="1" ht="15.75">
      <c r="A32" s="44"/>
      <c r="B32" s="45"/>
      <c r="C32" s="46"/>
      <c r="D32" s="46"/>
      <c r="E32" s="46"/>
      <c r="F32" s="46"/>
    </row>
    <row r="33" spans="1:6" s="37" customFormat="1" ht="15.75">
      <c r="A33" s="47"/>
      <c r="B33" s="38"/>
      <c r="C33" s="38"/>
      <c r="D33" s="38"/>
      <c r="E33" s="38"/>
      <c r="F33" s="48"/>
    </row>
    <row r="34" spans="1:6" s="37" customFormat="1" ht="15.75">
      <c r="A34" s="47" t="s">
        <v>34</v>
      </c>
      <c r="B34" s="38"/>
      <c r="C34" s="38"/>
      <c r="D34" s="38"/>
      <c r="E34" s="38"/>
      <c r="F34" s="49"/>
    </row>
    <row r="35" spans="1:6" s="37" customFormat="1" ht="15.75">
      <c r="A35" s="50"/>
      <c r="B35" s="51"/>
      <c r="C35" s="52"/>
      <c r="D35" s="52"/>
      <c r="E35" s="52"/>
      <c r="F35" s="53"/>
    </row>
    <row r="36" spans="1:6" s="37" customFormat="1" ht="15.75">
      <c r="A36" s="36"/>
      <c r="B36" s="36"/>
      <c r="C36" s="36"/>
      <c r="D36" s="36"/>
      <c r="E36" s="36"/>
      <c r="F36" s="36"/>
    </row>
    <row r="37" spans="1:6" s="37" customFormat="1" ht="15.75">
      <c r="A37" s="36"/>
      <c r="B37" s="36"/>
      <c r="C37" s="36"/>
      <c r="D37" s="36"/>
      <c r="E37" s="36"/>
      <c r="F37" s="36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  <row r="151" spans="1:6" s="37" customFormat="1" ht="15.75">
      <c r="A151" s="36"/>
      <c r="B151" s="36"/>
      <c r="C151" s="36"/>
      <c r="D151" s="36"/>
      <c r="E151" s="36"/>
      <c r="F151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2020-07-14T06:26:00Z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